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pivotTables/pivotTable2.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Martin\Documents\Courseware\Third Party\CEG\MDP859 (Data Analytics)\Sample Data Sets\"/>
    </mc:Choice>
  </mc:AlternateContent>
  <bookViews>
    <workbookView xWindow="0" yWindow="0" windowWidth="16065" windowHeight="8685" tabRatio="789"/>
  </bookViews>
  <sheets>
    <sheet name="Cereal Data" sheetId="1" r:id="rId1"/>
    <sheet name="Pivot Analysis" sheetId="12" r:id="rId2"/>
    <sheet name="Explanatory Visualization" sheetId="20" r:id="rId3"/>
    <sheet name="Correlation" sheetId="14" r:id="rId4"/>
    <sheet name="Probabilities" sheetId="13" r:id="rId5"/>
    <sheet name="Charts" sheetId="11" r:id="rId6"/>
    <sheet name="Cereal Samples" sheetId="2" r:id="rId7"/>
    <sheet name="Histogram" sheetId="3" r:id="rId8"/>
    <sheet name="Pivot 2" sheetId="18" r:id="rId9"/>
    <sheet name="Cereal Table" sheetId="5" r:id="rId10"/>
    <sheet name="Forecasts" sheetId="16" r:id="rId11"/>
    <sheet name="Linear Regression" sheetId="19" r:id="rId12"/>
    <sheet name="Error Bars" sheetId="4" r:id="rId13"/>
    <sheet name="t and z Test" sheetId="7" r:id="rId14"/>
    <sheet name="t Test Analysis" sheetId="8" r:id="rId15"/>
    <sheet name="z Test Analysis" sheetId="9" r:id="rId16"/>
    <sheet name="ANOVA" sheetId="6" r:id="rId17"/>
    <sheet name="ANOVA Analysis" sheetId="10" r:id="rId18"/>
  </sheets>
  <definedNames>
    <definedName name="Calories" localSheetId="9">'Cereal Table'!$D$2:$D$68</definedName>
    <definedName name="Calories">'Cereal Data'!$D$2:$D$68</definedName>
    <definedName name="Fiber">'Cereal Data'!$F$2:$F$68</definedName>
    <definedName name="Manufacturer" localSheetId="9">'Cereal Table'!$C$2:$C$68</definedName>
    <definedName name="Manufacturer">'Cereal Data'!$C$2:$C$68</definedName>
    <definedName name="Products" localSheetId="9">'Cereal Table'!$A$2:$A$68</definedName>
    <definedName name="Products">'Cereal Data'!$A$2:$A$68</definedName>
    <definedName name="ProductTable" localSheetId="9">'Cereal Table'!$A$2:$I$68</definedName>
    <definedName name="ProductTable">'Cereal Data'!$A$2:$I$68</definedName>
    <definedName name="Slicer_Manufacturer">#N/A</definedName>
    <definedName name="Slicer_Shelf">#N/A</definedName>
    <definedName name="Sugars">'Cereal Data'!$H$2:$H$68</definedName>
  </definedNames>
  <calcPr calcId="171027"/>
  <pivotCaches>
    <pivotCache cacheId="0" r:id="rId19"/>
    <pivotCache cacheId="1" r:id="rId20"/>
  </pivotCaches>
  <extLs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Lst>
</workbook>
</file>

<file path=xl/calcChain.xml><?xml version="1.0" encoding="utf-8"?>
<calcChain xmlns="http://schemas.openxmlformats.org/spreadsheetml/2006/main">
  <c r="K1" i="20" l="1"/>
  <c r="F2" i="20"/>
  <c r="I2" i="20"/>
  <c r="I1" i="20"/>
  <c r="F4" i="20"/>
  <c r="F3" i="20"/>
  <c r="F1" i="20"/>
  <c r="F21" i="19" l="1"/>
  <c r="D21" i="19"/>
  <c r="A1" i="14" l="1"/>
  <c r="E12" i="13" l="1"/>
  <c r="F11" i="13" s="1"/>
  <c r="F10" i="13"/>
  <c r="F8" i="13"/>
  <c r="F6" i="13"/>
  <c r="F4" i="13"/>
  <c r="F2" i="13"/>
  <c r="G2" i="13" l="1"/>
  <c r="F3" i="13"/>
  <c r="G3" i="13" s="1"/>
  <c r="G4" i="13" s="1"/>
  <c r="F5" i="13"/>
  <c r="F7" i="13"/>
  <c r="F9" i="13"/>
  <c r="F14" i="13" l="1"/>
  <c r="G5" i="13"/>
  <c r="G6" i="13" s="1"/>
  <c r="G7" i="13" s="1"/>
  <c r="G8" i="13" s="1"/>
  <c r="G9" i="13" s="1"/>
  <c r="G10" i="13" s="1"/>
  <c r="G11" i="13" s="1"/>
  <c r="E3" i="11" l="1"/>
  <c r="E4" i="11"/>
  <c r="E5" i="11"/>
  <c r="E6" i="11"/>
  <c r="E7" i="11"/>
  <c r="E2" i="11"/>
  <c r="D3" i="11"/>
  <c r="D4" i="11"/>
  <c r="D5" i="11"/>
  <c r="D6" i="11"/>
  <c r="D7" i="11"/>
  <c r="D2" i="11"/>
  <c r="C7" i="11"/>
  <c r="C6" i="11"/>
  <c r="C5" i="11"/>
  <c r="C4" i="11"/>
  <c r="C3" i="11"/>
  <c r="C2" i="11"/>
  <c r="C27" i="7" l="1"/>
  <c r="B27" i="7"/>
  <c r="C30" i="7"/>
  <c r="E5" i="4" l="1"/>
  <c r="E6" i="4" s="1"/>
  <c r="E7" i="4" s="1"/>
  <c r="G5" i="4"/>
  <c r="G6" i="4" s="1"/>
  <c r="G7" i="4" s="1"/>
  <c r="F5" i="4"/>
  <c r="F6" i="4" s="1"/>
  <c r="F7" i="4" s="1"/>
  <c r="D5" i="4"/>
  <c r="D6" i="4" s="1"/>
  <c r="D7" i="4" s="1"/>
  <c r="C5" i="4"/>
  <c r="C6" i="4" s="1"/>
  <c r="C7" i="4" s="1"/>
  <c r="B5" i="4"/>
  <c r="B6" i="4" s="1"/>
  <c r="B7" i="4" s="1"/>
  <c r="C4" i="4" l="1"/>
  <c r="D4" i="4"/>
  <c r="E4" i="4"/>
  <c r="F4" i="4"/>
  <c r="G4" i="4"/>
  <c r="B4" i="4"/>
  <c r="A7" i="3"/>
  <c r="A8" i="3" s="1"/>
  <c r="B4" i="3"/>
  <c r="B2" i="3"/>
  <c r="B1" i="3"/>
  <c r="B3" i="2"/>
  <c r="B4" i="2"/>
  <c r="B5" i="2"/>
  <c r="B6" i="2"/>
  <c r="B7" i="2"/>
  <c r="B8" i="2"/>
  <c r="B9" i="2"/>
  <c r="B10" i="2"/>
  <c r="B11" i="2"/>
  <c r="B12" i="2"/>
  <c r="B13" i="2"/>
  <c r="B14" i="2"/>
  <c r="B15" i="2"/>
  <c r="B16" i="2"/>
  <c r="B2" i="2"/>
  <c r="B19" i="2"/>
  <c r="B20" i="2" s="1"/>
  <c r="B21" i="2" s="1"/>
  <c r="D71" i="1"/>
  <c r="D70" i="1"/>
  <c r="B18" i="2"/>
  <c r="B7" i="3" l="1" a="1"/>
  <c r="A9" i="3"/>
  <c r="A10" i="3" s="1"/>
  <c r="A11" i="3" s="1"/>
  <c r="D22" i="2"/>
  <c r="B22" i="2"/>
  <c r="B8" i="3" l="1"/>
  <c r="B10" i="3"/>
  <c r="B12" i="3"/>
  <c r="B9" i="3"/>
  <c r="B7" i="3"/>
  <c r="B11" i="3"/>
</calcChain>
</file>

<file path=xl/sharedStrings.xml><?xml version="1.0" encoding="utf-8"?>
<sst xmlns="http://schemas.openxmlformats.org/spreadsheetml/2006/main" count="447" uniqueCount="168">
  <si>
    <t>Calories</t>
  </si>
  <si>
    <t>Sodium</t>
  </si>
  <si>
    <t>Carbs</t>
  </si>
  <si>
    <t>Sugars</t>
  </si>
  <si>
    <t>100% Bran</t>
  </si>
  <si>
    <t>Almond Delight</t>
  </si>
  <si>
    <t>Apple Cinn Cheerios</t>
  </si>
  <si>
    <t>Apple Jacks</t>
  </si>
  <si>
    <t>Basic 4</t>
  </si>
  <si>
    <t>Bran Chex</t>
  </si>
  <si>
    <t>Bran Flakes</t>
  </si>
  <si>
    <t>Cap'n'Crunch</t>
  </si>
  <si>
    <t>Cheerios</t>
  </si>
  <si>
    <t>Clusters</t>
  </si>
  <si>
    <t>Cocoa Puffs</t>
  </si>
  <si>
    <t>Corn Chex</t>
  </si>
  <si>
    <t>Corn Flakes</t>
  </si>
  <si>
    <t>Corn Pops</t>
  </si>
  <si>
    <t>Count Chocula</t>
  </si>
  <si>
    <t>Cracklin' Oat Bran</t>
  </si>
  <si>
    <t>Cream of Wheat</t>
  </si>
  <si>
    <t>Crispix</t>
  </si>
  <si>
    <t>Crispy Wheat &amp; Raisins</t>
  </si>
  <si>
    <t>Double Chex</t>
  </si>
  <si>
    <t>Froot Loops</t>
  </si>
  <si>
    <t>Frosted Flakes</t>
  </si>
  <si>
    <t>Frosted Mini-Whests</t>
  </si>
  <si>
    <t>Fruitful Bran</t>
  </si>
  <si>
    <t>Fruity Pebbles</t>
  </si>
  <si>
    <t>Golden Grahams</t>
  </si>
  <si>
    <t>Grape Nuts Flakes</t>
  </si>
  <si>
    <t>Grape-Nuts</t>
  </si>
  <si>
    <t>Great Grains Pecan</t>
  </si>
  <si>
    <t>Honey Comb</t>
  </si>
  <si>
    <t>Honey Graham Ohs</t>
  </si>
  <si>
    <t>Honey Nut Cheerios</t>
  </si>
  <si>
    <t>Just Right Crunchy Nugget</t>
  </si>
  <si>
    <t>Life</t>
  </si>
  <si>
    <t>Lucky Charms</t>
  </si>
  <si>
    <t>Mueslix Crispy Blend</t>
  </si>
  <si>
    <t>Multi-Grain Cheerios</t>
  </si>
  <si>
    <t>Oatmeal Raisin Crisp</t>
  </si>
  <si>
    <t>Post Nat. Raisin Bran</t>
  </si>
  <si>
    <t>Product 19</t>
  </si>
  <si>
    <t>Puffed Rice</t>
  </si>
  <si>
    <t>Puffed Wheat</t>
  </si>
  <si>
    <t>Quaker Oat Squares</t>
  </si>
  <si>
    <t>Raisin Bran</t>
  </si>
  <si>
    <t>Raisin Squares</t>
  </si>
  <si>
    <t>Rice Chex</t>
  </si>
  <si>
    <t>Rice Krispies</t>
  </si>
  <si>
    <t>Shrdded Wht Spn Size</t>
  </si>
  <si>
    <t>Shredded Wheat</t>
  </si>
  <si>
    <t>Shredded Wheat n Bran</t>
  </si>
  <si>
    <t>Smacks</t>
  </si>
  <si>
    <t>Special K</t>
  </si>
  <si>
    <t>Strawberry Fruit Wheels</t>
  </si>
  <si>
    <t>Total Raisin Bran</t>
  </si>
  <si>
    <t>Total Whole Grain</t>
  </si>
  <si>
    <t>Trix</t>
  </si>
  <si>
    <t>Wheat Chex</t>
  </si>
  <si>
    <t>Wheaties Honey Gold</t>
  </si>
  <si>
    <t>Nabisco</t>
  </si>
  <si>
    <t>Kellogg</t>
  </si>
  <si>
    <t>Ralston Purina</t>
  </si>
  <si>
    <t>General Mills</t>
  </si>
  <si>
    <t>Post</t>
  </si>
  <si>
    <t>Quaker</t>
  </si>
  <si>
    <t>Manufacturer</t>
  </si>
  <si>
    <t>Cereal Name</t>
  </si>
  <si>
    <t>Fiber</t>
  </si>
  <si>
    <t>Shelf</t>
  </si>
  <si>
    <t>Fruit &amp; Fibre</t>
  </si>
  <si>
    <t>AlI-Bran</t>
  </si>
  <si>
    <t>All-Bran w/Extra Fiber</t>
  </si>
  <si>
    <t>Cinnamon Toast Crunch</t>
  </si>
  <si>
    <t>Just Right Fruit &amp;Nut</t>
  </si>
  <si>
    <t>Kix</t>
  </si>
  <si>
    <t>Nut &amp; Honey Crunch</t>
  </si>
  <si>
    <t>Product</t>
  </si>
  <si>
    <t>Total Corn Flakes</t>
  </si>
  <si>
    <t>Wheaties</t>
  </si>
  <si>
    <t>to</t>
  </si>
  <si>
    <t>95% CI</t>
  </si>
  <si>
    <t>Min</t>
  </si>
  <si>
    <t>Max</t>
  </si>
  <si>
    <t># Bins</t>
  </si>
  <si>
    <t>Bins</t>
  </si>
  <si>
    <t>Bin Size</t>
  </si>
  <si>
    <t>Notes:</t>
  </si>
  <si>
    <t>Press CTRL-SHIFT-ENTER when entering frequency function</t>
  </si>
  <si>
    <t>frequency counts from low bound to above and including high bound</t>
  </si>
  <si>
    <t>&lt;50</t>
  </si>
  <si>
    <t>50 to 70</t>
  </si>
  <si>
    <t>71 to 92</t>
  </si>
  <si>
    <t>93 to 114</t>
  </si>
  <si>
    <t>115 to 136</t>
  </si>
  <si>
    <t>&gt;137</t>
  </si>
  <si>
    <t>the number of bins of 5 was arbitrary</t>
  </si>
  <si>
    <t>Calories by Manufacturer</t>
  </si>
  <si>
    <t>Statistic</t>
  </si>
  <si>
    <t>Average</t>
  </si>
  <si>
    <t>SE</t>
  </si>
  <si>
    <t>StdDev</t>
  </si>
  <si>
    <t>Is there a statistically significant difference between calories in Kellogg and General Mills cereals</t>
  </si>
  <si>
    <t>t test p-value</t>
  </si>
  <si>
    <t>no significant difference as it's not &lt; 0.05</t>
  </si>
  <si>
    <t>Null Hypothesis:</t>
  </si>
  <si>
    <t>Research Question:</t>
  </si>
  <si>
    <t>There is no difference in calories between Kellogg and General Mills cereals.</t>
  </si>
  <si>
    <t>so, the probability that the null hypothesis is true is 0.474 which is above the threshold of 0.05</t>
  </si>
  <si>
    <t>which means we must accept the null hypothesis that there's no difference</t>
  </si>
  <si>
    <t>t-Test: Two-Sample Assuming Unequal Variances</t>
  </si>
  <si>
    <t>Mean</t>
  </si>
  <si>
    <t>Variance</t>
  </si>
  <si>
    <t>Observations</t>
  </si>
  <si>
    <t>Hypothesized Mean Difference</t>
  </si>
  <si>
    <t>df</t>
  </si>
  <si>
    <t>t Stat</t>
  </si>
  <si>
    <t>P(T&lt;=t) one-tail</t>
  </si>
  <si>
    <t>t Critical one-tail</t>
  </si>
  <si>
    <t>P(T&lt;=t) two-tail</t>
  </si>
  <si>
    <t>t Critical two-tail</t>
  </si>
  <si>
    <t>z-Test: Two Sample for Means</t>
  </si>
  <si>
    <t>Known Variance</t>
  </si>
  <si>
    <t>z</t>
  </si>
  <si>
    <t>P(Z&lt;=z) one-tail</t>
  </si>
  <si>
    <t>z Critical one-tail</t>
  </si>
  <si>
    <t>P(Z&lt;=z) two-tail</t>
  </si>
  <si>
    <t>z Critical two-tail</t>
  </si>
  <si>
    <t>Sample#</t>
  </si>
  <si>
    <t>SUMMARY</t>
  </si>
  <si>
    <t>Groups</t>
  </si>
  <si>
    <t>Count</t>
  </si>
  <si>
    <t>Sum</t>
  </si>
  <si>
    <t>ANOVA</t>
  </si>
  <si>
    <t>Source of Variation</t>
  </si>
  <si>
    <t>SS</t>
  </si>
  <si>
    <t>MS</t>
  </si>
  <si>
    <t>F</t>
  </si>
  <si>
    <t>P-value</t>
  </si>
  <si>
    <t>F crit</t>
  </si>
  <si>
    <t>Between Groups</t>
  </si>
  <si>
    <t>Within Groups</t>
  </si>
  <si>
    <t>Total</t>
  </si>
  <si>
    <t>ANOVA: Single Factor</t>
  </si>
  <si>
    <t>Average Calories</t>
  </si>
  <si>
    <t>Average Fiber</t>
  </si>
  <si>
    <t>Average Sugar</t>
  </si>
  <si>
    <t>Year</t>
  </si>
  <si>
    <t>Grand Total</t>
  </si>
  <si>
    <t># Cereal Brands</t>
  </si>
  <si>
    <t>P</t>
  </si>
  <si>
    <t>Cumulative</t>
  </si>
  <si>
    <t>Expected Calories</t>
  </si>
  <si>
    <t>Number of Products</t>
  </si>
  <si>
    <t>Row Labels</t>
  </si>
  <si>
    <t>Average of Calories</t>
  </si>
  <si>
    <t>Regression Equation</t>
  </si>
  <si>
    <t>y =</t>
  </si>
  <si>
    <t>x +</t>
  </si>
  <si>
    <t>prior to 1950</t>
  </si>
  <si>
    <t>1950 to 1970</t>
  </si>
  <si>
    <t>1971 to 1990</t>
  </si>
  <si>
    <t>1991 to present</t>
  </si>
  <si>
    <t>(outlier -- removed)</t>
  </si>
  <si>
    <t>prior 1990</t>
  </si>
  <si>
    <t>after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</si>
</sst>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3" x14ac:knownFonts="1">
    <font>
      <sz val="10"/>
      <name val="Helv"/>
    </font>
    <font>
      <b/>
      <sz val="10"/>
      <name val="Helv"/>
    </font>
    <font>
      <b/>
      <sz val="12"/>
      <name val="Helv"/>
    </font>
    <font>
      <b/>
      <sz val="14"/>
      <name val="Bell MT"/>
      <family val="1"/>
    </font>
    <font>
      <i/>
      <sz val="14"/>
      <name val="Bell MT"/>
      <family val="1"/>
    </font>
    <font>
      <sz val="14"/>
      <name val="Bell MT"/>
      <family val="1"/>
    </font>
    <font>
      <sz val="10"/>
      <name val="Book Antiqua"/>
      <family val="1"/>
    </font>
    <font>
      <b/>
      <sz val="11"/>
      <name val="Book Antiqua"/>
      <family val="1"/>
    </font>
    <font>
      <sz val="11"/>
      <name val="Book Antiqua"/>
      <family val="1"/>
    </font>
    <font>
      <sz val="12"/>
      <name val="Book Antiqua"/>
      <family val="1"/>
    </font>
    <font>
      <sz val="11"/>
      <color theme="1"/>
      <name val="Book Antiqua"/>
      <family val="1"/>
    </font>
    <font>
      <b/>
      <sz val="12"/>
      <name val="Book Antiqua"/>
      <family val="1"/>
    </font>
    <font>
      <sz val="10"/>
      <name val="Cambria"/>
      <family val="1"/>
      <scheme val="major"/>
    </font>
    <font>
      <sz val="12"/>
      <name val="Cambria"/>
      <family val="1"/>
      <scheme val="major"/>
    </font>
    <font>
      <i/>
      <sz val="12"/>
      <name val="Cambria"/>
      <family val="1"/>
      <scheme val="major"/>
    </font>
    <font>
      <b/>
      <sz val="14"/>
      <name val="Cambria"/>
      <family val="1"/>
      <scheme val="major"/>
    </font>
    <font>
      <sz val="12"/>
      <color theme="1"/>
      <name val="Calibri"/>
      <family val="2"/>
      <scheme val="minor"/>
    </font>
    <font>
      <b/>
      <sz val="12"/>
      <name val="Articulate Light"/>
    </font>
    <font>
      <sz val="12"/>
      <name val="Articulate Light"/>
    </font>
    <font>
      <b/>
      <sz val="11"/>
      <name val="Calibri"/>
      <family val="2"/>
      <scheme val="minor"/>
    </font>
    <font>
      <sz val="11"/>
      <name val="Calibri"/>
      <family val="2"/>
      <scheme val="minor"/>
    </font>
    <font>
      <sz val="12"/>
      <name val="Calibri"/>
      <family val="2"/>
      <scheme val="minor"/>
    </font>
    <font>
      <b/>
      <sz val="12"/>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s>
  <borders count="11">
    <border>
      <left/>
      <right/>
      <top/>
      <bottom/>
      <diagonal/>
    </border>
    <border>
      <left/>
      <right/>
      <top style="thin">
        <color indexed="64"/>
      </top>
      <bottom style="medium">
        <color indexed="64"/>
      </bottom>
      <diagonal/>
    </border>
    <border>
      <left/>
      <right/>
      <top style="thin">
        <color theme="4" tint="0.39997558519241921"/>
      </top>
      <bottom style="thin">
        <color theme="4" tint="0.39997558519241921"/>
      </bottom>
      <diagonal/>
    </border>
    <border>
      <left/>
      <right/>
      <top/>
      <bottom style="thin">
        <color indexed="64"/>
      </bottom>
      <diagonal/>
    </border>
    <border>
      <left/>
      <right/>
      <top/>
      <bottom style="thin">
        <color theme="4" tint="0.39997558519241921"/>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theme="4" tint="0.39997558519241921"/>
      </bottom>
      <diagonal/>
    </border>
    <border>
      <left/>
      <right/>
      <top style="thin">
        <color theme="4" tint="0.39997558519241921"/>
      </top>
      <bottom/>
      <diagonal/>
    </border>
    <border>
      <left/>
      <right/>
      <top style="thin">
        <color auto="1"/>
      </top>
      <bottom style="double">
        <color auto="1"/>
      </bottom>
      <diagonal/>
    </border>
    <border>
      <left/>
      <right/>
      <top style="double">
        <color auto="1"/>
      </top>
      <bottom/>
      <diagonal/>
    </border>
  </borders>
  <cellStyleXfs count="1">
    <xf numFmtId="0" fontId="0" fillId="0" borderId="0"/>
  </cellStyleXfs>
  <cellXfs count="83">
    <xf numFmtId="0" fontId="0" fillId="0" borderId="0" xfId="0"/>
    <xf numFmtId="0" fontId="0" fillId="0" borderId="0" xfId="0" applyNumberFormat="1" applyAlignment="1">
      <alignment horizontal="left"/>
    </xf>
    <xf numFmtId="0" fontId="0" fillId="0" borderId="0" xfId="0" applyNumberFormat="1" applyAlignment="1">
      <alignment horizontal="right"/>
    </xf>
    <xf numFmtId="0" fontId="0" fillId="0" borderId="0" xfId="0" applyNumberFormat="1" applyAlignment="1"/>
    <xf numFmtId="2" fontId="0" fillId="0" borderId="0" xfId="0" applyNumberFormat="1" applyAlignment="1"/>
    <xf numFmtId="0" fontId="1" fillId="0" borderId="0" xfId="0" applyNumberFormat="1" applyFont="1" applyAlignment="1">
      <alignment horizontal="left"/>
    </xf>
    <xf numFmtId="0" fontId="0" fillId="0" borderId="0" xfId="0" applyAlignment="1">
      <alignment horizontal="center"/>
    </xf>
    <xf numFmtId="0" fontId="1" fillId="0" borderId="0" xfId="0" applyFont="1" applyAlignment="1">
      <alignment horizontal="center"/>
    </xf>
    <xf numFmtId="1" fontId="0" fillId="0" borderId="0" xfId="0" applyNumberFormat="1" applyAlignment="1">
      <alignment horizontal="center"/>
    </xf>
    <xf numFmtId="0" fontId="0" fillId="0" borderId="0" xfId="0" applyAlignment="1">
      <alignment horizontal="left"/>
    </xf>
    <xf numFmtId="0" fontId="2" fillId="0" borderId="0" xfId="0" applyFont="1"/>
    <xf numFmtId="0" fontId="3" fillId="2" borderId="1" xfId="0" applyFont="1" applyFill="1" applyBorder="1" applyAlignment="1">
      <alignment horizontal="center"/>
    </xf>
    <xf numFmtId="0" fontId="4" fillId="0" borderId="0" xfId="0" applyFont="1" applyAlignment="1">
      <alignment horizontal="center"/>
    </xf>
    <xf numFmtId="164" fontId="5" fillId="0" borderId="0" xfId="0" applyNumberFormat="1" applyFont="1" applyAlignment="1">
      <alignment horizontal="center"/>
    </xf>
    <xf numFmtId="2" fontId="5" fillId="0" borderId="0" xfId="0" applyNumberFormat="1" applyFont="1" applyAlignment="1">
      <alignment horizontal="center"/>
    </xf>
    <xf numFmtId="9" fontId="4" fillId="0" borderId="0" xfId="0" applyNumberFormat="1"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7" fillId="2" borderId="3" xfId="0" applyFont="1" applyFill="1" applyBorder="1" applyAlignment="1">
      <alignment horizontal="center"/>
    </xf>
    <xf numFmtId="0" fontId="10" fillId="3" borderId="4" xfId="0" applyNumberFormat="1" applyFont="1" applyFill="1" applyBorder="1" applyAlignment="1">
      <alignment horizontal="center"/>
    </xf>
    <xf numFmtId="0" fontId="10" fillId="0" borderId="2" xfId="0" applyNumberFormat="1" applyFont="1" applyBorder="1" applyAlignment="1">
      <alignment horizontal="center"/>
    </xf>
    <xf numFmtId="0" fontId="10" fillId="3" borderId="2" xfId="0" applyNumberFormat="1" applyFont="1" applyFill="1" applyBorder="1" applyAlignment="1">
      <alignment horizontal="center"/>
    </xf>
    <xf numFmtId="0" fontId="8" fillId="0" borderId="0" xfId="0" applyFont="1" applyAlignment="1">
      <alignment horizontal="center"/>
    </xf>
    <xf numFmtId="165" fontId="8" fillId="0" borderId="0" xfId="0" applyNumberFormat="1" applyFont="1" applyAlignment="1">
      <alignment horizontal="center"/>
    </xf>
    <xf numFmtId="0" fontId="12" fillId="0" borderId="0" xfId="0" applyFont="1"/>
    <xf numFmtId="0" fontId="13" fillId="0" borderId="0" xfId="0" applyFont="1"/>
    <xf numFmtId="0" fontId="14" fillId="0" borderId="6" xfId="0" applyFont="1" applyFill="1" applyBorder="1" applyAlignment="1">
      <alignment horizontal="center"/>
    </xf>
    <xf numFmtId="0" fontId="13" fillId="0" borderId="0" xfId="0" applyFont="1" applyFill="1" applyBorder="1" applyAlignment="1"/>
    <xf numFmtId="0" fontId="13" fillId="0" borderId="5" xfId="0" applyFont="1" applyFill="1" applyBorder="1" applyAlignment="1"/>
    <xf numFmtId="0" fontId="15" fillId="0" borderId="0" xfId="0" applyFont="1"/>
    <xf numFmtId="165" fontId="13" fillId="0" borderId="0" xfId="0" applyNumberFormat="1" applyFont="1" applyFill="1" applyBorder="1" applyAlignment="1"/>
    <xf numFmtId="2" fontId="13" fillId="0" borderId="0" xfId="0" applyNumberFormat="1" applyFont="1" applyFill="1" applyBorder="1" applyAlignment="1"/>
    <xf numFmtId="165" fontId="13" fillId="0" borderId="5" xfId="0" applyNumberFormat="1" applyFont="1" applyFill="1" applyBorder="1" applyAlignment="1"/>
    <xf numFmtId="0" fontId="10" fillId="3" borderId="8" xfId="0" applyNumberFormat="1" applyFont="1" applyFill="1" applyBorder="1" applyAlignment="1">
      <alignment horizontal="center"/>
    </xf>
    <xf numFmtId="2" fontId="10" fillId="0" borderId="7" xfId="0" applyNumberFormat="1" applyFont="1" applyBorder="1" applyAlignment="1">
      <alignment horizontal="center"/>
    </xf>
    <xf numFmtId="0" fontId="16" fillId="0" borderId="2" xfId="0" applyNumberFormat="1" applyFont="1" applyBorder="1" applyAlignment="1">
      <alignment horizontal="center"/>
    </xf>
    <xf numFmtId="1" fontId="0" fillId="0" borderId="0" xfId="0" applyNumberFormat="1"/>
    <xf numFmtId="0" fontId="18"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center"/>
    </xf>
    <xf numFmtId="0" fontId="17" fillId="5" borderId="9" xfId="0" applyFont="1" applyFill="1" applyBorder="1" applyAlignment="1">
      <alignment horizontal="right"/>
    </xf>
    <xf numFmtId="0" fontId="17" fillId="5" borderId="9" xfId="0" applyFont="1" applyFill="1" applyBorder="1" applyAlignment="1">
      <alignment horizontal="center" wrapText="1"/>
    </xf>
    <xf numFmtId="0" fontId="18" fillId="4" borderId="0" xfId="0" applyFont="1" applyFill="1" applyAlignment="1">
      <alignment horizontal="right"/>
    </xf>
    <xf numFmtId="0" fontId="18" fillId="4" borderId="0" xfId="0" applyFont="1" applyFill="1" applyAlignment="1">
      <alignment horizontal="center"/>
    </xf>
    <xf numFmtId="164" fontId="18" fillId="4" borderId="0" xfId="0" applyNumberFormat="1" applyFont="1" applyFill="1" applyAlignment="1">
      <alignment horizontal="center"/>
    </xf>
    <xf numFmtId="0" fontId="18" fillId="0" borderId="10" xfId="0" applyFont="1" applyBorder="1" applyAlignment="1">
      <alignment horizontal="center"/>
    </xf>
    <xf numFmtId="1" fontId="20" fillId="0" borderId="0" xfId="0" applyNumberFormat="1" applyFont="1" applyAlignment="1">
      <alignment horizontal="center"/>
    </xf>
    <xf numFmtId="0" fontId="20" fillId="0" borderId="0" xfId="0" applyNumberFormat="1" applyFont="1" applyAlignment="1">
      <alignment horizontal="left"/>
    </xf>
    <xf numFmtId="0" fontId="20" fillId="0" borderId="0" xfId="0" applyNumberFormat="1" applyFont="1" applyAlignment="1">
      <alignment horizontal="right"/>
    </xf>
    <xf numFmtId="0" fontId="20" fillId="0" borderId="0" xfId="0" applyNumberFormat="1" applyFont="1" applyAlignment="1"/>
    <xf numFmtId="2" fontId="20" fillId="0" borderId="0" xfId="0" applyNumberFormat="1" applyFont="1" applyAlignment="1"/>
    <xf numFmtId="0" fontId="19" fillId="4" borderId="5" xfId="0" applyFont="1" applyFill="1" applyBorder="1" applyAlignment="1">
      <alignment horizontal="center"/>
    </xf>
    <xf numFmtId="0" fontId="19" fillId="4" borderId="5" xfId="0" applyNumberFormat="1" applyFont="1" applyFill="1" applyBorder="1" applyAlignment="1">
      <alignment horizontal="left"/>
    </xf>
    <xf numFmtId="0" fontId="0" fillId="0" borderId="0" xfId="0" applyNumberFormat="1"/>
    <xf numFmtId="0" fontId="21" fillId="0" borderId="0" xfId="0" applyFont="1" applyAlignment="1">
      <alignment horizontal="center"/>
    </xf>
    <xf numFmtId="0" fontId="21" fillId="0" borderId="0" xfId="0" applyNumberFormat="1" applyFont="1" applyAlignment="1">
      <alignment horizontal="center"/>
    </xf>
    <xf numFmtId="0" fontId="21" fillId="4" borderId="5" xfId="0" applyFont="1" applyFill="1" applyBorder="1" applyAlignment="1">
      <alignment horizontal="center"/>
    </xf>
    <xf numFmtId="0" fontId="21" fillId="4" borderId="5" xfId="0" applyFont="1" applyFill="1" applyBorder="1" applyAlignment="1">
      <alignment horizontal="center" wrapText="1"/>
    </xf>
    <xf numFmtId="0" fontId="21" fillId="7" borderId="0" xfId="0" applyFont="1" applyFill="1" applyAlignment="1">
      <alignment horizontal="center"/>
    </xf>
    <xf numFmtId="0" fontId="21" fillId="7" borderId="0" xfId="0" applyNumberFormat="1" applyFont="1" applyFill="1" applyAlignment="1">
      <alignment horizontal="center"/>
    </xf>
    <xf numFmtId="165" fontId="21" fillId="0" borderId="0" xfId="0" applyNumberFormat="1" applyFont="1" applyAlignment="1">
      <alignment horizontal="center"/>
    </xf>
    <xf numFmtId="0" fontId="22" fillId="6" borderId="5" xfId="0" applyFont="1" applyFill="1" applyBorder="1" applyAlignment="1">
      <alignment horizontal="center"/>
    </xf>
    <xf numFmtId="0" fontId="20" fillId="0" borderId="0" xfId="0" applyFont="1"/>
    <xf numFmtId="1" fontId="20" fillId="0" borderId="0" xfId="0" applyNumberFormat="1" applyFont="1" applyAlignment="1"/>
    <xf numFmtId="0" fontId="21" fillId="0" borderId="0" xfId="0" applyFont="1"/>
    <xf numFmtId="0" fontId="22" fillId="2" borderId="3" xfId="0" applyFont="1" applyFill="1" applyBorder="1"/>
    <xf numFmtId="0" fontId="22" fillId="2" borderId="3" xfId="0" applyFont="1" applyFill="1" applyBorder="1" applyAlignment="1">
      <alignment wrapText="1"/>
    </xf>
    <xf numFmtId="0" fontId="0" fillId="0" borderId="0" xfId="0" pivotButton="1"/>
    <xf numFmtId="0" fontId="0" fillId="0" borderId="0" xfId="0" applyAlignment="1">
      <alignment horizontal="right"/>
    </xf>
    <xf numFmtId="2" fontId="0" fillId="0" borderId="0" xfId="0" applyNumberFormat="1"/>
    <xf numFmtId="1" fontId="0" fillId="0" borderId="0" xfId="0" applyNumberFormat="1" applyAlignment="1">
      <alignment horizontal="left"/>
    </xf>
    <xf numFmtId="0" fontId="11" fillId="0" borderId="0" xfId="0" applyFont="1" applyAlignment="1">
      <alignment horizontal="center"/>
    </xf>
    <xf numFmtId="0" fontId="20" fillId="8" borderId="0" xfId="0" applyFont="1" applyFill="1" applyAlignment="1">
      <alignment horizontal="left"/>
    </xf>
    <xf numFmtId="1" fontId="20" fillId="8" borderId="0" xfId="0" applyNumberFormat="1" applyFont="1" applyFill="1"/>
    <xf numFmtId="0" fontId="20" fillId="4" borderId="0" xfId="0" applyFont="1" applyFill="1" applyAlignment="1">
      <alignment horizontal="left"/>
    </xf>
    <xf numFmtId="1" fontId="20" fillId="4" borderId="0" xfId="0" applyNumberFormat="1" applyFont="1" applyFill="1"/>
    <xf numFmtId="0" fontId="20" fillId="5" borderId="0" xfId="0" applyFont="1" applyFill="1" applyAlignment="1">
      <alignment horizontal="left"/>
    </xf>
    <xf numFmtId="1" fontId="20" fillId="5" borderId="0" xfId="0" applyNumberFormat="1" applyFont="1" applyFill="1"/>
    <xf numFmtId="0" fontId="20" fillId="9" borderId="0" xfId="0" applyFont="1" applyFill="1" applyAlignment="1">
      <alignment horizontal="left"/>
    </xf>
    <xf numFmtId="1" fontId="20" fillId="9" borderId="0" xfId="0" applyNumberFormat="1" applyFont="1" applyFill="1"/>
    <xf numFmtId="1" fontId="13" fillId="0" borderId="0" xfId="0" applyNumberFormat="1" applyFont="1"/>
  </cellXfs>
  <cellStyles count="1">
    <cellStyle name="Normal" xfId="0" builtinId="0"/>
  </cellStyles>
  <dxfs count="12">
    <dxf>
      <font>
        <sz val="11"/>
        <name val="Calibri"/>
        <family val="2"/>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righ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1" formatCode="0"/>
      <alignment horizontal="center"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
        <color auto="1"/>
        <name val="Helv"/>
        <scheme val="none"/>
      </font>
      <numFmt numFmtId="0" formatCode="Genera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Calories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'Explanatory Visualization'!$E$1:$E$4</c:f>
              <c:strCache>
                <c:ptCount val="4"/>
                <c:pt idx="0">
                  <c:v>prior to 1950</c:v>
                </c:pt>
                <c:pt idx="1">
                  <c:v>1950 to 1970</c:v>
                </c:pt>
                <c:pt idx="2">
                  <c:v>1971 to 1990</c:v>
                </c:pt>
                <c:pt idx="3">
                  <c:v>1991 to present</c:v>
                </c:pt>
              </c:strCache>
            </c:strRef>
          </c:cat>
          <c:val>
            <c:numRef>
              <c:f>'Explanatory Visualization'!$F$1:$F$4</c:f>
              <c:numCache>
                <c:formatCode>0</c:formatCode>
                <c:ptCount val="4"/>
                <c:pt idx="0">
                  <c:v>113.33333333333333</c:v>
                </c:pt>
                <c:pt idx="1">
                  <c:v>108.5</c:v>
                </c:pt>
                <c:pt idx="2">
                  <c:v>100.12820512820514</c:v>
                </c:pt>
                <c:pt idx="3">
                  <c:v>112.91666666666667</c:v>
                </c:pt>
              </c:numCache>
            </c:numRef>
          </c:val>
          <c:extLst>
            <c:ext xmlns:c16="http://schemas.microsoft.com/office/drawing/2014/chart" uri="{C3380CC4-5D6E-409C-BE32-E72D297353CC}">
              <c16:uniqueId val="{00000000-2496-4774-91EA-00C3F04BE8AA}"/>
            </c:ext>
          </c:extLst>
        </c:ser>
        <c:dLbls>
          <c:showLegendKey val="0"/>
          <c:showVal val="0"/>
          <c:showCatName val="0"/>
          <c:showSerName val="0"/>
          <c:showPercent val="0"/>
          <c:showBubbleSize val="0"/>
        </c:dLbls>
        <c:gapWidth val="219"/>
        <c:overlap val="-27"/>
        <c:axId val="286334576"/>
        <c:axId val="286334904"/>
      </c:barChart>
      <c:catAx>
        <c:axId val="28633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334904"/>
        <c:crosses val="autoZero"/>
        <c:auto val="1"/>
        <c:lblAlgn val="ctr"/>
        <c:lblOffset val="100"/>
        <c:noMultiLvlLbl val="0"/>
      </c:catAx>
      <c:valAx>
        <c:axId val="286334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633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none" spc="0" baseline="0">
                <a:solidFill>
                  <a:schemeClr val="accent3">
                    <a:lumMod val="50000"/>
                  </a:schemeClr>
                </a:solidFill>
                <a:latin typeface="+mn-lt"/>
                <a:ea typeface="+mn-ea"/>
                <a:cs typeface="+mn-cs"/>
              </a:defRPr>
            </a:pPr>
            <a:r>
              <a:rPr lang="en-US" cap="none" baseline="0">
                <a:solidFill>
                  <a:schemeClr val="accent3">
                    <a:lumMod val="50000"/>
                  </a:schemeClr>
                </a:solidFill>
              </a:rPr>
              <a:t>cereals have not become healthier over time</a:t>
            </a:r>
          </a:p>
        </c:rich>
      </c:tx>
      <c:layout>
        <c:manualLayout>
          <c:xMode val="edge"/>
          <c:yMode val="edge"/>
          <c:x val="1.762489063867017E-2"/>
          <c:y val="5.0847457627118647E-2"/>
        </c:manualLayout>
      </c:layout>
      <c:overlay val="0"/>
      <c:spPr>
        <a:noFill/>
        <a:ln>
          <a:noFill/>
        </a:ln>
        <a:effectLst/>
      </c:spPr>
      <c:txPr>
        <a:bodyPr rot="0" spcFirstLastPara="1" vertOverflow="ellipsis" vert="horz" wrap="square" anchor="ctr" anchorCtr="1"/>
        <a:lstStyle/>
        <a:p>
          <a:pPr>
            <a:defRPr sz="1440" b="0" i="0" u="none" strike="noStrike" kern="1200" cap="none" spc="0" baseline="0">
              <a:solidFill>
                <a:schemeClr val="accent3">
                  <a:lumMod val="50000"/>
                </a:schemeClr>
              </a:solidFill>
              <a:latin typeface="+mn-lt"/>
              <a:ea typeface="+mn-ea"/>
              <a:cs typeface="+mn-cs"/>
            </a:defRPr>
          </a:pPr>
          <a:endParaRPr lang="en-US"/>
        </a:p>
      </c:txPr>
    </c:title>
    <c:autoTitleDeleted val="0"/>
    <c:plotArea>
      <c:layout/>
      <c:lineChart>
        <c:grouping val="standard"/>
        <c:varyColors val="0"/>
        <c:ser>
          <c:idx val="0"/>
          <c:order val="0"/>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301A-49D0-B838-A60FC5764B39}"/>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75000"/>
                        </a:schemeClr>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301A-49D0-B838-A60FC5764B3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'Explanatory Visualization'!$E$1:$E$4</c:f>
              <c:strCache>
                <c:ptCount val="4"/>
                <c:pt idx="0">
                  <c:v>prior to 1950</c:v>
                </c:pt>
                <c:pt idx="1">
                  <c:v>1950 to 1970</c:v>
                </c:pt>
                <c:pt idx="2">
                  <c:v>1971 to 1990</c:v>
                </c:pt>
                <c:pt idx="3">
                  <c:v>1991 to present</c:v>
                </c:pt>
              </c:strCache>
            </c:strRef>
          </c:cat>
          <c:val>
            <c:numRef>
              <c:f>'Explanatory Visualization'!$F$1:$F$4</c:f>
              <c:numCache>
                <c:formatCode>0</c:formatCode>
                <c:ptCount val="4"/>
                <c:pt idx="0">
                  <c:v>113.33333333333333</c:v>
                </c:pt>
                <c:pt idx="1">
                  <c:v>108.5</c:v>
                </c:pt>
                <c:pt idx="2">
                  <c:v>100.12820512820514</c:v>
                </c:pt>
                <c:pt idx="3">
                  <c:v>112.91666666666667</c:v>
                </c:pt>
              </c:numCache>
            </c:numRef>
          </c:val>
          <c:smooth val="0"/>
          <c:extLst>
            <c:ext xmlns:c16="http://schemas.microsoft.com/office/drawing/2014/chart" uri="{C3380CC4-5D6E-409C-BE32-E72D297353CC}">
              <c16:uniqueId val="{00000000-301A-49D0-B838-A60FC5764B39}"/>
            </c:ext>
          </c:extLst>
        </c:ser>
        <c:dLbls>
          <c:dLblPos val="ctr"/>
          <c:showLegendKey val="0"/>
          <c:showVal val="1"/>
          <c:showCatName val="0"/>
          <c:showSerName val="0"/>
          <c:showPercent val="0"/>
          <c:showBubbleSize val="0"/>
        </c:dLbls>
        <c:marker val="1"/>
        <c:smooth val="0"/>
        <c:axId val="286334576"/>
        <c:axId val="286334904"/>
      </c:lineChart>
      <c:catAx>
        <c:axId val="2863345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crossAx val="286334904"/>
        <c:crosses val="autoZero"/>
        <c:auto val="1"/>
        <c:lblAlgn val="ctr"/>
        <c:lblOffset val="100"/>
        <c:noMultiLvlLbl val="0"/>
      </c:catAx>
      <c:valAx>
        <c:axId val="286334904"/>
        <c:scaling>
          <c:orientation val="minMax"/>
          <c:max val="150"/>
          <c:min val="0"/>
        </c:scaling>
        <c:delete val="1"/>
        <c:axPos val="l"/>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en-US"/>
                  <a:t>calories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crossAx val="286334576"/>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Charts!$C$1</c:f>
              <c:strCache>
                <c:ptCount val="1"/>
                <c:pt idx="0">
                  <c:v>Average Calories</c:v>
                </c:pt>
              </c:strCache>
            </c:strRef>
          </c:tx>
          <c:spPr>
            <a:solidFill>
              <a:schemeClr val="accent2"/>
            </a:solidFill>
            <a:ln>
              <a:noFill/>
            </a:ln>
            <a:effectLst/>
          </c:spPr>
          <c:invertIfNegative val="0"/>
          <c:cat>
            <c:strRef>
              <c:f>Charts!$A$2:$A$7</c:f>
              <c:strCache>
                <c:ptCount val="6"/>
                <c:pt idx="0">
                  <c:v>General Mills</c:v>
                </c:pt>
                <c:pt idx="1">
                  <c:v>Kellogg</c:v>
                </c:pt>
                <c:pt idx="2">
                  <c:v>Nabisco</c:v>
                </c:pt>
                <c:pt idx="3">
                  <c:v>Ralston Purina</c:v>
                </c:pt>
                <c:pt idx="4">
                  <c:v>Post</c:v>
                </c:pt>
                <c:pt idx="5">
                  <c:v>Quaker</c:v>
                </c:pt>
              </c:strCache>
            </c:strRef>
          </c:cat>
          <c:val>
            <c:numRef>
              <c:f>Charts!$C$2:$C$7</c:f>
              <c:numCache>
                <c:formatCode>0.0</c:formatCode>
                <c:ptCount val="6"/>
                <c:pt idx="0">
                  <c:v>112</c:v>
                </c:pt>
                <c:pt idx="1">
                  <c:v>108.0952380952381</c:v>
                </c:pt>
                <c:pt idx="2">
                  <c:v>86.666666666666671</c:v>
                </c:pt>
                <c:pt idx="3">
                  <c:v>103.33333333333333</c:v>
                </c:pt>
                <c:pt idx="4">
                  <c:v>110</c:v>
                </c:pt>
                <c:pt idx="5">
                  <c:v>90</c:v>
                </c:pt>
              </c:numCache>
            </c:numRef>
          </c:val>
          <c:extLst>
            <c:ext xmlns:c16="http://schemas.microsoft.com/office/drawing/2014/chart" uri="{C3380CC4-5D6E-409C-BE32-E72D297353CC}">
              <c16:uniqueId val="{00000001-9964-462A-BEF6-66D5F007FB86}"/>
            </c:ext>
          </c:extLst>
        </c:ser>
        <c:dLbls>
          <c:showLegendKey val="0"/>
          <c:showVal val="0"/>
          <c:showCatName val="0"/>
          <c:showSerName val="0"/>
          <c:showPercent val="0"/>
          <c:showBubbleSize val="0"/>
        </c:dLbls>
        <c:gapWidth val="182"/>
        <c:axId val="434206192"/>
        <c:axId val="434207176"/>
        <c:extLst>
          <c:ext xmlns:c15="http://schemas.microsoft.com/office/drawing/2012/chart" uri="{02D57815-91ED-43cb-92C2-25804820EDAC}">
            <c15:filteredBarSeries>
              <c15:ser>
                <c:idx val="0"/>
                <c:order val="0"/>
                <c:tx>
                  <c:strRef>
                    <c:extLst>
                      <c:ext uri="{02D57815-91ED-43cb-92C2-25804820EDAC}">
                        <c15:formulaRef>
                          <c15:sqref>Charts!$B$1</c15:sqref>
                        </c15:formulaRef>
                      </c:ext>
                    </c:extLst>
                    <c:strCache>
                      <c:ptCount val="1"/>
                    </c:strCache>
                  </c:strRef>
                </c:tx>
                <c:spPr>
                  <a:solidFill>
                    <a:schemeClr val="accent1"/>
                  </a:solidFill>
                  <a:ln>
                    <a:noFill/>
                  </a:ln>
                  <a:effectLst/>
                </c:spPr>
                <c:invertIfNegative val="0"/>
                <c:cat>
                  <c:strRef>
                    <c:extLst>
                      <c:ext uri="{02D57815-91ED-43cb-92C2-25804820EDAC}">
                        <c15:formulaRef>
                          <c15:sqref>Charts!$A$2:$A$7</c15:sqref>
                        </c15:formulaRef>
                      </c:ext>
                    </c:extLst>
                    <c:strCache>
                      <c:ptCount val="6"/>
                      <c:pt idx="0">
                        <c:v>General Mills</c:v>
                      </c:pt>
                      <c:pt idx="1">
                        <c:v>Kellogg</c:v>
                      </c:pt>
                      <c:pt idx="2">
                        <c:v>Nabisco</c:v>
                      </c:pt>
                      <c:pt idx="3">
                        <c:v>Ralston Purina</c:v>
                      </c:pt>
                      <c:pt idx="4">
                        <c:v>Post</c:v>
                      </c:pt>
                      <c:pt idx="5">
                        <c:v>Quaker</c:v>
                      </c:pt>
                    </c:strCache>
                  </c:strRef>
                </c:cat>
                <c:val>
                  <c:numRef>
                    <c:extLst>
                      <c:ext uri="{02D57815-91ED-43cb-92C2-25804820EDAC}">
                        <c15:formulaRef>
                          <c15:sqref>Charts!$B$2:$B$7</c15:sqref>
                        </c15:formulaRef>
                      </c:ext>
                    </c:extLst>
                    <c:numCache>
                      <c:formatCode>General</c:formatCode>
                      <c:ptCount val="6"/>
                    </c:numCache>
                  </c:numRef>
                </c:val>
                <c:extLst>
                  <c:ext xmlns:c16="http://schemas.microsoft.com/office/drawing/2014/chart" uri="{C3380CC4-5D6E-409C-BE32-E72D297353CC}">
                    <c16:uniqueId val="{00000000-9964-462A-BEF6-66D5F007FB8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Charts!$D$1</c15:sqref>
                        </c15:formulaRef>
                      </c:ext>
                    </c:extLst>
                    <c:strCache>
                      <c:ptCount val="1"/>
                      <c:pt idx="0">
                        <c:v>Average Fiber</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Charts!$A$2:$A$7</c15:sqref>
                        </c15:formulaRef>
                      </c:ext>
                    </c:extLst>
                    <c:strCache>
                      <c:ptCount val="6"/>
                      <c:pt idx="0">
                        <c:v>General Mills</c:v>
                      </c:pt>
                      <c:pt idx="1">
                        <c:v>Kellogg</c:v>
                      </c:pt>
                      <c:pt idx="2">
                        <c:v>Nabisco</c:v>
                      </c:pt>
                      <c:pt idx="3">
                        <c:v>Ralston Purina</c:v>
                      </c:pt>
                      <c:pt idx="4">
                        <c:v>Post</c:v>
                      </c:pt>
                      <c:pt idx="5">
                        <c:v>Quaker</c:v>
                      </c:pt>
                    </c:strCache>
                  </c:strRef>
                </c:cat>
                <c:val>
                  <c:numRef>
                    <c:extLst xmlns:c15="http://schemas.microsoft.com/office/drawing/2012/chart">
                      <c:ext xmlns:c15="http://schemas.microsoft.com/office/drawing/2012/chart" uri="{02D57815-91ED-43cb-92C2-25804820EDAC}">
                        <c15:formulaRef>
                          <c15:sqref>Charts!$D$2:$D$7</c15:sqref>
                        </c15:formulaRef>
                      </c:ext>
                    </c:extLst>
                    <c:numCache>
                      <c:formatCode>0.0</c:formatCode>
                      <c:ptCount val="6"/>
                      <c:pt idx="0">
                        <c:v>1.2749999999999999</c:v>
                      </c:pt>
                      <c:pt idx="1">
                        <c:v>2.7142857142857144</c:v>
                      </c:pt>
                      <c:pt idx="2">
                        <c:v>4</c:v>
                      </c:pt>
                      <c:pt idx="3">
                        <c:v>1.5</c:v>
                      </c:pt>
                      <c:pt idx="4">
                        <c:v>3.125</c:v>
                      </c:pt>
                      <c:pt idx="5">
                        <c:v>1</c:v>
                      </c:pt>
                    </c:numCache>
                  </c:numRef>
                </c:val>
                <c:extLst xmlns:c15="http://schemas.microsoft.com/office/drawing/2012/chart">
                  <c:ext xmlns:c16="http://schemas.microsoft.com/office/drawing/2014/chart" uri="{C3380CC4-5D6E-409C-BE32-E72D297353CC}">
                    <c16:uniqueId val="{00000002-9964-462A-BEF6-66D5F007FB86}"/>
                  </c:ext>
                </c:extLst>
              </c15:ser>
            </c15:filteredBarSeries>
          </c:ext>
        </c:extLst>
      </c:barChart>
      <c:catAx>
        <c:axId val="434206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207176"/>
        <c:crosses val="autoZero"/>
        <c:auto val="1"/>
        <c:lblAlgn val="ctr"/>
        <c:lblOffset val="100"/>
        <c:noMultiLvlLbl val="0"/>
      </c:catAx>
      <c:valAx>
        <c:axId val="43420717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206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0"/>
          <c:tx>
            <c:v>Fiber Content</c:v>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F-E794-4226-8639-FC34FE0131B3}"/>
            </c:ext>
          </c:extLst>
        </c:ser>
        <c:ser>
          <c:idx val="0"/>
          <c:order val="1"/>
          <c:tx>
            <c:v>Fiber Content</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94-4226-8639-FC34FE0131B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E794-4226-8639-FC34FE0131B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E794-4226-8639-FC34FE0131B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E794-4226-8639-FC34FE0131B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E794-4226-8639-FC34FE0131B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E794-4226-8639-FC34FE0131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E-E794-4226-8639-FC34FE0131B3}"/>
            </c:ext>
          </c:extLst>
        </c:ser>
        <c:dLbls>
          <c:showLegendKey val="0"/>
          <c:showVal val="0"/>
          <c:showCatName val="1"/>
          <c:showSerName val="0"/>
          <c:showPercent val="1"/>
          <c:showBubbleSize val="0"/>
          <c:showLeaderLines val="1"/>
        </c:dLbls>
        <c:firstSliceAng val="0"/>
      </c:pieChart>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v>Fiber Content</c:v>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1-D5D8-411F-91E1-3F51759E86E8}"/>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3-D5D8-411F-91E1-3F51759E86E8}"/>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5-D5D8-411F-91E1-3F51759E86E8}"/>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7-D5D8-411F-91E1-3F51759E86E8}"/>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9-D5D8-411F-91E1-3F51759E86E8}"/>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B-D5D8-411F-91E1-3F51759E86E8}"/>
              </c:ext>
            </c:extLst>
          </c:dPt>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0-1A44-4783-8093-ADE5CC5702F3}"/>
            </c:ext>
          </c:extLst>
        </c:ser>
        <c:ser>
          <c:idx val="0"/>
          <c:order val="1"/>
          <c:tx>
            <c:v>Fiber Content</c:v>
          </c:tx>
          <c:dPt>
            <c:idx val="0"/>
            <c:bubble3D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2-1A44-4783-8093-ADE5CC5702F3}"/>
              </c:ext>
            </c:extLst>
          </c:dPt>
          <c:dPt>
            <c:idx val="1"/>
            <c:bubble3D val="0"/>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4-1A44-4783-8093-ADE5CC5702F3}"/>
              </c:ext>
            </c:extLst>
          </c:dPt>
          <c:dPt>
            <c:idx val="2"/>
            <c:bubble3D val="0"/>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6-1A44-4783-8093-ADE5CC5702F3}"/>
              </c:ext>
            </c:extLst>
          </c:dPt>
          <c:dPt>
            <c:idx val="3"/>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8-1A44-4783-8093-ADE5CC5702F3}"/>
              </c:ext>
            </c:extLst>
          </c:dPt>
          <c:dPt>
            <c:idx val="4"/>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A-1A44-4783-8093-ADE5CC5702F3}"/>
              </c:ext>
            </c:extLst>
          </c:dPt>
          <c:dPt>
            <c:idx val="5"/>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extLst>
              <c:ext xmlns:c16="http://schemas.microsoft.com/office/drawing/2014/chart" uri="{C3380CC4-5D6E-409C-BE32-E72D297353CC}">
                <c16:uniqueId val="{0000000C-1A44-4783-8093-ADE5CC5702F3}"/>
              </c:ext>
            </c:extLst>
          </c:dPt>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D-1A44-4783-8093-ADE5CC5702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Fiber vs Sugar Content in Cereals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Fiber</c:v>
          </c:tx>
          <c:spPr>
            <a:solidFill>
              <a:schemeClr val="accent1">
                <a:tint val="77000"/>
              </a:schemeClr>
            </a:solidFill>
            <a:ln>
              <a:noFill/>
            </a:ln>
            <a:effectLst/>
          </c:spPr>
          <c:invertIfNegative val="0"/>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0-8937-4AA6-9B0A-AD9EE6FDE53F}"/>
            </c:ext>
          </c:extLst>
        </c:ser>
        <c:ser>
          <c:idx val="1"/>
          <c:order val="1"/>
          <c:tx>
            <c:v>Sugar</c:v>
          </c:tx>
          <c:spPr>
            <a:solidFill>
              <a:schemeClr val="accent1">
                <a:shade val="76000"/>
              </a:schemeClr>
            </a:solidFill>
            <a:ln>
              <a:noFill/>
            </a:ln>
            <a:effectLst/>
          </c:spPr>
          <c:invertIfNegative val="0"/>
          <c:cat>
            <c:strRef>
              <c:f>Charts!$A$2:$A$7</c:f>
              <c:strCache>
                <c:ptCount val="6"/>
                <c:pt idx="0">
                  <c:v>General Mills</c:v>
                </c:pt>
                <c:pt idx="1">
                  <c:v>Kellogg</c:v>
                </c:pt>
                <c:pt idx="2">
                  <c:v>Nabisco</c:v>
                </c:pt>
                <c:pt idx="3">
                  <c:v>Ralston Purina</c:v>
                </c:pt>
                <c:pt idx="4">
                  <c:v>Post</c:v>
                </c:pt>
                <c:pt idx="5">
                  <c:v>Quaker</c:v>
                </c:pt>
              </c:strCache>
            </c:strRef>
          </c:cat>
          <c:val>
            <c:numRef>
              <c:f>Charts!$E$2:$E$7</c:f>
              <c:numCache>
                <c:formatCode>0.0</c:formatCode>
                <c:ptCount val="6"/>
                <c:pt idx="0">
                  <c:v>8.1999999999999993</c:v>
                </c:pt>
                <c:pt idx="1">
                  <c:v>7.8571428571428568</c:v>
                </c:pt>
                <c:pt idx="2">
                  <c:v>1.8333333333333333</c:v>
                </c:pt>
                <c:pt idx="3">
                  <c:v>4.5</c:v>
                </c:pt>
                <c:pt idx="4">
                  <c:v>8</c:v>
                </c:pt>
                <c:pt idx="5">
                  <c:v>5.833333333333333</c:v>
                </c:pt>
              </c:numCache>
            </c:numRef>
          </c:val>
          <c:extLst>
            <c:ext xmlns:c16="http://schemas.microsoft.com/office/drawing/2014/chart" uri="{C3380CC4-5D6E-409C-BE32-E72D297353CC}">
              <c16:uniqueId val="{00000001-8937-4AA6-9B0A-AD9EE6FDE53F}"/>
            </c:ext>
          </c:extLst>
        </c:ser>
        <c:dLbls>
          <c:showLegendKey val="0"/>
          <c:showVal val="0"/>
          <c:showCatName val="0"/>
          <c:showSerName val="0"/>
          <c:showPercent val="0"/>
          <c:showBubbleSize val="0"/>
        </c:dLbls>
        <c:gapWidth val="219"/>
        <c:overlap val="-27"/>
        <c:axId val="385837288"/>
        <c:axId val="385842208"/>
      </c:barChart>
      <c:catAx>
        <c:axId val="38583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842208"/>
        <c:crosses val="autoZero"/>
        <c:auto val="1"/>
        <c:lblAlgn val="ctr"/>
        <c:lblOffset val="100"/>
        <c:noMultiLvlLbl val="0"/>
      </c:catAx>
      <c:valAx>
        <c:axId val="385842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Content (in grams)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837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Fiber vs Sugar Content in Cereals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Fiber</c:v>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Charts!$A$2:$A$7</c:f>
              <c:strCache>
                <c:ptCount val="6"/>
                <c:pt idx="0">
                  <c:v>General Mills</c:v>
                </c:pt>
                <c:pt idx="1">
                  <c:v>Kellogg</c:v>
                </c:pt>
                <c:pt idx="2">
                  <c:v>Nabisco</c:v>
                </c:pt>
                <c:pt idx="3">
                  <c:v>Ralston Purina</c:v>
                </c:pt>
                <c:pt idx="4">
                  <c:v>Post</c:v>
                </c:pt>
                <c:pt idx="5">
                  <c:v>Quaker</c:v>
                </c:pt>
              </c:strCache>
            </c:strRef>
          </c:cat>
          <c:val>
            <c:numRef>
              <c:f>Charts!$D$2:$D$7</c:f>
              <c:numCache>
                <c:formatCode>0.0</c:formatCode>
                <c:ptCount val="6"/>
                <c:pt idx="0">
                  <c:v>1.2749999999999999</c:v>
                </c:pt>
                <c:pt idx="1">
                  <c:v>2.7142857142857144</c:v>
                </c:pt>
                <c:pt idx="2">
                  <c:v>4</c:v>
                </c:pt>
                <c:pt idx="3">
                  <c:v>1.5</c:v>
                </c:pt>
                <c:pt idx="4">
                  <c:v>3.125</c:v>
                </c:pt>
                <c:pt idx="5">
                  <c:v>1</c:v>
                </c:pt>
              </c:numCache>
            </c:numRef>
          </c:val>
          <c:extLst>
            <c:ext xmlns:c16="http://schemas.microsoft.com/office/drawing/2014/chart" uri="{C3380CC4-5D6E-409C-BE32-E72D297353CC}">
              <c16:uniqueId val="{00000000-657E-4B75-9F73-2A3E02C7AFD0}"/>
            </c:ext>
          </c:extLst>
        </c:ser>
        <c:ser>
          <c:idx val="1"/>
          <c:order val="1"/>
          <c:tx>
            <c:v>Sugar</c:v>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Charts!$A$2:$A$7</c:f>
              <c:strCache>
                <c:ptCount val="6"/>
                <c:pt idx="0">
                  <c:v>General Mills</c:v>
                </c:pt>
                <c:pt idx="1">
                  <c:v>Kellogg</c:v>
                </c:pt>
                <c:pt idx="2">
                  <c:v>Nabisco</c:v>
                </c:pt>
                <c:pt idx="3">
                  <c:v>Ralston Purina</c:v>
                </c:pt>
                <c:pt idx="4">
                  <c:v>Post</c:v>
                </c:pt>
                <c:pt idx="5">
                  <c:v>Quaker</c:v>
                </c:pt>
              </c:strCache>
            </c:strRef>
          </c:cat>
          <c:val>
            <c:numRef>
              <c:f>Charts!$E$2:$E$7</c:f>
              <c:numCache>
                <c:formatCode>0.0</c:formatCode>
                <c:ptCount val="6"/>
                <c:pt idx="0">
                  <c:v>8.1999999999999993</c:v>
                </c:pt>
                <c:pt idx="1">
                  <c:v>7.8571428571428568</c:v>
                </c:pt>
                <c:pt idx="2">
                  <c:v>1.8333333333333333</c:v>
                </c:pt>
                <c:pt idx="3">
                  <c:v>4.5</c:v>
                </c:pt>
                <c:pt idx="4">
                  <c:v>8</c:v>
                </c:pt>
                <c:pt idx="5">
                  <c:v>5.833333333333333</c:v>
                </c:pt>
              </c:numCache>
            </c:numRef>
          </c:val>
          <c:extLst>
            <c:ext xmlns:c16="http://schemas.microsoft.com/office/drawing/2014/chart" uri="{C3380CC4-5D6E-409C-BE32-E72D297353CC}">
              <c16:uniqueId val="{00000001-657E-4B75-9F73-2A3E02C7AFD0}"/>
            </c:ext>
          </c:extLst>
        </c:ser>
        <c:dLbls>
          <c:dLblPos val="outEnd"/>
          <c:showLegendKey val="0"/>
          <c:showVal val="1"/>
          <c:showCatName val="0"/>
          <c:showSerName val="0"/>
          <c:showPercent val="0"/>
          <c:showBubbleSize val="0"/>
        </c:dLbls>
        <c:gapWidth val="444"/>
        <c:overlap val="-90"/>
        <c:axId val="385837288"/>
        <c:axId val="385842208"/>
      </c:barChart>
      <c:catAx>
        <c:axId val="385837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385842208"/>
        <c:crosses val="autoZero"/>
        <c:auto val="1"/>
        <c:lblAlgn val="ctr"/>
        <c:lblOffset val="100"/>
        <c:noMultiLvlLbl val="0"/>
      </c:catAx>
      <c:valAx>
        <c:axId val="385842208"/>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Content (in grams)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crossAx val="3858372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Calories vs Sugar</c:v>
          </c:tx>
          <c:spPr>
            <a:ln w="25400" cap="rnd">
              <a:noFill/>
              <a:round/>
            </a:ln>
            <a:effectLst/>
          </c:spPr>
          <c:marker>
            <c:symbol val="circle"/>
            <c:size val="5"/>
            <c:spPr>
              <a:solidFill>
                <a:schemeClr val="accent1"/>
              </a:solidFill>
              <a:ln w="9525">
                <a:solidFill>
                  <a:schemeClr val="accent1"/>
                </a:solidFill>
              </a:ln>
              <a:effectLst/>
            </c:spPr>
          </c:marker>
          <c:xVal>
            <c:numRef>
              <c:f>'Cereal Data'!$D$2:$D$68</c:f>
              <c:numCache>
                <c:formatCode>General</c:formatCode>
                <c:ptCount val="67"/>
                <c:pt idx="0">
                  <c:v>70</c:v>
                </c:pt>
                <c:pt idx="1">
                  <c:v>70</c:v>
                </c:pt>
                <c:pt idx="2">
                  <c:v>50</c:v>
                </c:pt>
                <c:pt idx="3">
                  <c:v>110</c:v>
                </c:pt>
                <c:pt idx="4">
                  <c:v>110</c:v>
                </c:pt>
                <c:pt idx="5">
                  <c:v>110</c:v>
                </c:pt>
                <c:pt idx="6">
                  <c:v>130</c:v>
                </c:pt>
                <c:pt idx="7">
                  <c:v>90</c:v>
                </c:pt>
                <c:pt idx="8">
                  <c:v>90</c:v>
                </c:pt>
                <c:pt idx="9">
                  <c:v>120</c:v>
                </c:pt>
                <c:pt idx="10">
                  <c:v>110</c:v>
                </c:pt>
                <c:pt idx="11">
                  <c:v>120</c:v>
                </c:pt>
                <c:pt idx="12">
                  <c:v>110</c:v>
                </c:pt>
                <c:pt idx="13">
                  <c:v>110</c:v>
                </c:pt>
                <c:pt idx="14">
                  <c:v>110</c:v>
                </c:pt>
                <c:pt idx="15">
                  <c:v>100</c:v>
                </c:pt>
                <c:pt idx="16">
                  <c:v>110</c:v>
                </c:pt>
                <c:pt idx="17">
                  <c:v>110</c:v>
                </c:pt>
                <c:pt idx="18">
                  <c:v>110</c:v>
                </c:pt>
                <c:pt idx="19">
                  <c:v>100</c:v>
                </c:pt>
                <c:pt idx="20">
                  <c:v>110</c:v>
                </c:pt>
                <c:pt idx="21">
                  <c:v>100</c:v>
                </c:pt>
                <c:pt idx="22">
                  <c:v>100</c:v>
                </c:pt>
                <c:pt idx="23">
                  <c:v>110</c:v>
                </c:pt>
                <c:pt idx="24">
                  <c:v>110</c:v>
                </c:pt>
                <c:pt idx="25">
                  <c:v>100</c:v>
                </c:pt>
                <c:pt idx="26">
                  <c:v>120</c:v>
                </c:pt>
                <c:pt idx="27">
                  <c:v>120</c:v>
                </c:pt>
                <c:pt idx="28">
                  <c:v>110</c:v>
                </c:pt>
                <c:pt idx="29">
                  <c:v>110</c:v>
                </c:pt>
                <c:pt idx="30">
                  <c:v>100</c:v>
                </c:pt>
                <c:pt idx="31">
                  <c:v>110</c:v>
                </c:pt>
                <c:pt idx="32">
                  <c:v>120</c:v>
                </c:pt>
                <c:pt idx="33">
                  <c:v>110</c:v>
                </c:pt>
                <c:pt idx="34">
                  <c:v>120</c:v>
                </c:pt>
                <c:pt idx="35">
                  <c:v>110</c:v>
                </c:pt>
                <c:pt idx="36">
                  <c:v>110</c:v>
                </c:pt>
                <c:pt idx="37">
                  <c:v>140</c:v>
                </c:pt>
                <c:pt idx="38">
                  <c:v>110</c:v>
                </c:pt>
                <c:pt idx="39">
                  <c:v>100</c:v>
                </c:pt>
                <c:pt idx="40">
                  <c:v>110</c:v>
                </c:pt>
                <c:pt idx="41">
                  <c:v>160</c:v>
                </c:pt>
                <c:pt idx="42">
                  <c:v>100</c:v>
                </c:pt>
                <c:pt idx="43">
                  <c:v>120</c:v>
                </c:pt>
                <c:pt idx="44">
                  <c:v>130</c:v>
                </c:pt>
                <c:pt idx="45">
                  <c:v>120</c:v>
                </c:pt>
                <c:pt idx="46">
                  <c:v>100</c:v>
                </c:pt>
                <c:pt idx="47">
                  <c:v>50</c:v>
                </c:pt>
                <c:pt idx="48">
                  <c:v>50</c:v>
                </c:pt>
                <c:pt idx="49">
                  <c:v>100</c:v>
                </c:pt>
                <c:pt idx="50">
                  <c:v>120</c:v>
                </c:pt>
                <c:pt idx="51">
                  <c:v>90</c:v>
                </c:pt>
                <c:pt idx="52">
                  <c:v>110</c:v>
                </c:pt>
                <c:pt idx="53">
                  <c:v>110</c:v>
                </c:pt>
                <c:pt idx="54">
                  <c:v>90</c:v>
                </c:pt>
                <c:pt idx="55">
                  <c:v>80</c:v>
                </c:pt>
                <c:pt idx="56">
                  <c:v>90</c:v>
                </c:pt>
                <c:pt idx="57">
                  <c:v>110</c:v>
                </c:pt>
                <c:pt idx="58">
                  <c:v>110</c:v>
                </c:pt>
                <c:pt idx="59">
                  <c:v>90</c:v>
                </c:pt>
                <c:pt idx="60">
                  <c:v>110</c:v>
                </c:pt>
                <c:pt idx="61">
                  <c:v>140</c:v>
                </c:pt>
                <c:pt idx="62">
                  <c:v>100</c:v>
                </c:pt>
                <c:pt idx="63">
                  <c:v>110</c:v>
                </c:pt>
                <c:pt idx="64">
                  <c:v>100</c:v>
                </c:pt>
                <c:pt idx="65">
                  <c:v>100</c:v>
                </c:pt>
                <c:pt idx="66">
                  <c:v>110</c:v>
                </c:pt>
              </c:numCache>
            </c:numRef>
          </c:xVal>
          <c:yVal>
            <c:numRef>
              <c:f>'Cereal Data'!$H$2:$H$68</c:f>
              <c:numCache>
                <c:formatCode>General</c:formatCode>
                <c:ptCount val="67"/>
                <c:pt idx="0">
                  <c:v>6</c:v>
                </c:pt>
                <c:pt idx="1">
                  <c:v>5</c:v>
                </c:pt>
                <c:pt idx="2">
                  <c:v>0</c:v>
                </c:pt>
                <c:pt idx="3">
                  <c:v>8</c:v>
                </c:pt>
                <c:pt idx="4">
                  <c:v>10</c:v>
                </c:pt>
                <c:pt idx="5">
                  <c:v>14</c:v>
                </c:pt>
                <c:pt idx="6">
                  <c:v>8</c:v>
                </c:pt>
                <c:pt idx="7">
                  <c:v>6</c:v>
                </c:pt>
                <c:pt idx="8">
                  <c:v>5</c:v>
                </c:pt>
                <c:pt idx="9">
                  <c:v>12</c:v>
                </c:pt>
                <c:pt idx="10">
                  <c:v>1</c:v>
                </c:pt>
                <c:pt idx="11">
                  <c:v>9</c:v>
                </c:pt>
                <c:pt idx="12">
                  <c:v>7</c:v>
                </c:pt>
                <c:pt idx="13">
                  <c:v>13</c:v>
                </c:pt>
                <c:pt idx="14">
                  <c:v>3</c:v>
                </c:pt>
                <c:pt idx="15">
                  <c:v>2</c:v>
                </c:pt>
                <c:pt idx="16">
                  <c:v>12</c:v>
                </c:pt>
                <c:pt idx="17">
                  <c:v>13</c:v>
                </c:pt>
                <c:pt idx="18">
                  <c:v>7</c:v>
                </c:pt>
                <c:pt idx="19">
                  <c:v>0</c:v>
                </c:pt>
                <c:pt idx="20">
                  <c:v>3</c:v>
                </c:pt>
                <c:pt idx="21">
                  <c:v>10</c:v>
                </c:pt>
                <c:pt idx="22">
                  <c:v>5</c:v>
                </c:pt>
                <c:pt idx="23">
                  <c:v>13</c:v>
                </c:pt>
                <c:pt idx="24">
                  <c:v>11</c:v>
                </c:pt>
                <c:pt idx="25">
                  <c:v>7</c:v>
                </c:pt>
                <c:pt idx="26">
                  <c:v>10</c:v>
                </c:pt>
                <c:pt idx="27">
                  <c:v>12</c:v>
                </c:pt>
                <c:pt idx="28">
                  <c:v>12</c:v>
                </c:pt>
                <c:pt idx="29">
                  <c:v>9</c:v>
                </c:pt>
                <c:pt idx="30">
                  <c:v>5</c:v>
                </c:pt>
                <c:pt idx="31">
                  <c:v>3</c:v>
                </c:pt>
                <c:pt idx="32">
                  <c:v>4</c:v>
                </c:pt>
                <c:pt idx="33">
                  <c:v>11</c:v>
                </c:pt>
                <c:pt idx="34">
                  <c:v>11</c:v>
                </c:pt>
                <c:pt idx="35">
                  <c:v>10</c:v>
                </c:pt>
                <c:pt idx="36">
                  <c:v>6</c:v>
                </c:pt>
                <c:pt idx="37">
                  <c:v>9</c:v>
                </c:pt>
                <c:pt idx="38">
                  <c:v>3</c:v>
                </c:pt>
                <c:pt idx="39">
                  <c:v>6</c:v>
                </c:pt>
                <c:pt idx="40">
                  <c:v>12</c:v>
                </c:pt>
                <c:pt idx="41">
                  <c:v>13</c:v>
                </c:pt>
                <c:pt idx="42">
                  <c:v>6</c:v>
                </c:pt>
                <c:pt idx="43">
                  <c:v>9</c:v>
                </c:pt>
                <c:pt idx="44">
                  <c:v>10</c:v>
                </c:pt>
                <c:pt idx="45">
                  <c:v>14</c:v>
                </c:pt>
                <c:pt idx="46">
                  <c:v>3</c:v>
                </c:pt>
                <c:pt idx="47">
                  <c:v>0</c:v>
                </c:pt>
                <c:pt idx="48">
                  <c:v>0</c:v>
                </c:pt>
                <c:pt idx="49">
                  <c:v>6</c:v>
                </c:pt>
                <c:pt idx="50">
                  <c:v>12</c:v>
                </c:pt>
                <c:pt idx="51">
                  <c:v>6</c:v>
                </c:pt>
                <c:pt idx="52">
                  <c:v>2</c:v>
                </c:pt>
                <c:pt idx="53">
                  <c:v>3</c:v>
                </c:pt>
                <c:pt idx="54">
                  <c:v>0</c:v>
                </c:pt>
                <c:pt idx="55">
                  <c:v>0</c:v>
                </c:pt>
                <c:pt idx="56">
                  <c:v>0</c:v>
                </c:pt>
                <c:pt idx="57">
                  <c:v>15</c:v>
                </c:pt>
                <c:pt idx="58">
                  <c:v>3</c:v>
                </c:pt>
                <c:pt idx="59">
                  <c:v>5</c:v>
                </c:pt>
                <c:pt idx="60">
                  <c:v>3</c:v>
                </c:pt>
                <c:pt idx="61">
                  <c:v>14</c:v>
                </c:pt>
                <c:pt idx="62">
                  <c:v>3</c:v>
                </c:pt>
                <c:pt idx="63">
                  <c:v>12</c:v>
                </c:pt>
                <c:pt idx="64">
                  <c:v>3</c:v>
                </c:pt>
                <c:pt idx="65">
                  <c:v>3</c:v>
                </c:pt>
                <c:pt idx="66">
                  <c:v>8</c:v>
                </c:pt>
              </c:numCache>
            </c:numRef>
          </c:yVal>
          <c:smooth val="0"/>
          <c:extLst>
            <c:ext xmlns:c16="http://schemas.microsoft.com/office/drawing/2014/chart" uri="{C3380CC4-5D6E-409C-BE32-E72D297353CC}">
              <c16:uniqueId val="{00000000-B0CB-4C6D-915A-1F3BD3F5D23D}"/>
            </c:ext>
          </c:extLst>
        </c:ser>
        <c:dLbls>
          <c:showLegendKey val="0"/>
          <c:showVal val="0"/>
          <c:showCatName val="0"/>
          <c:showSerName val="0"/>
          <c:showPercent val="0"/>
          <c:showBubbleSize val="0"/>
        </c:dLbls>
        <c:axId val="390141856"/>
        <c:axId val="390148416"/>
      </c:scatterChart>
      <c:valAx>
        <c:axId val="3901418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Calories</a:t>
                </a:r>
                <a:r>
                  <a:rPr lang="en-US" baseline="0"/>
                  <a:t> (in kCal)</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8416"/>
        <c:crosses val="autoZero"/>
        <c:crossBetween val="midCat"/>
      </c:valAx>
      <c:valAx>
        <c:axId val="39014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Sugars (in mg)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1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v>Calories vs Sugar</c:v>
          </c:tx>
          <c:spPr>
            <a:solidFill>
              <a:schemeClr val="accent1"/>
            </a:solidFill>
            <a:ln w="25400">
              <a:noFill/>
            </a:ln>
            <a:effectLst/>
          </c:spPr>
          <c:invertIfNegative val="0"/>
          <c:xVal>
            <c:numRef>
              <c:f>'Cereal Data'!$D$2:$D$68</c:f>
              <c:numCache>
                <c:formatCode>General</c:formatCode>
                <c:ptCount val="67"/>
                <c:pt idx="0">
                  <c:v>70</c:v>
                </c:pt>
                <c:pt idx="1">
                  <c:v>70</c:v>
                </c:pt>
                <c:pt idx="2">
                  <c:v>50</c:v>
                </c:pt>
                <c:pt idx="3">
                  <c:v>110</c:v>
                </c:pt>
                <c:pt idx="4">
                  <c:v>110</c:v>
                </c:pt>
                <c:pt idx="5">
                  <c:v>110</c:v>
                </c:pt>
                <c:pt idx="6">
                  <c:v>130</c:v>
                </c:pt>
                <c:pt idx="7">
                  <c:v>90</c:v>
                </c:pt>
                <c:pt idx="8">
                  <c:v>90</c:v>
                </c:pt>
                <c:pt idx="9">
                  <c:v>120</c:v>
                </c:pt>
                <c:pt idx="10">
                  <c:v>110</c:v>
                </c:pt>
                <c:pt idx="11">
                  <c:v>120</c:v>
                </c:pt>
                <c:pt idx="12">
                  <c:v>110</c:v>
                </c:pt>
                <c:pt idx="13">
                  <c:v>110</c:v>
                </c:pt>
                <c:pt idx="14">
                  <c:v>110</c:v>
                </c:pt>
                <c:pt idx="15">
                  <c:v>100</c:v>
                </c:pt>
                <c:pt idx="16">
                  <c:v>110</c:v>
                </c:pt>
                <c:pt idx="17">
                  <c:v>110</c:v>
                </c:pt>
                <c:pt idx="18">
                  <c:v>110</c:v>
                </c:pt>
                <c:pt idx="19">
                  <c:v>100</c:v>
                </c:pt>
                <c:pt idx="20">
                  <c:v>110</c:v>
                </c:pt>
                <c:pt idx="21">
                  <c:v>100</c:v>
                </c:pt>
                <c:pt idx="22">
                  <c:v>100</c:v>
                </c:pt>
                <c:pt idx="23">
                  <c:v>110</c:v>
                </c:pt>
                <c:pt idx="24">
                  <c:v>110</c:v>
                </c:pt>
                <c:pt idx="25">
                  <c:v>100</c:v>
                </c:pt>
                <c:pt idx="26">
                  <c:v>120</c:v>
                </c:pt>
                <c:pt idx="27">
                  <c:v>120</c:v>
                </c:pt>
                <c:pt idx="28">
                  <c:v>110</c:v>
                </c:pt>
                <c:pt idx="29">
                  <c:v>110</c:v>
                </c:pt>
                <c:pt idx="30">
                  <c:v>100</c:v>
                </c:pt>
                <c:pt idx="31">
                  <c:v>110</c:v>
                </c:pt>
                <c:pt idx="32">
                  <c:v>120</c:v>
                </c:pt>
                <c:pt idx="33">
                  <c:v>110</c:v>
                </c:pt>
                <c:pt idx="34">
                  <c:v>120</c:v>
                </c:pt>
                <c:pt idx="35">
                  <c:v>110</c:v>
                </c:pt>
                <c:pt idx="36">
                  <c:v>110</c:v>
                </c:pt>
                <c:pt idx="37">
                  <c:v>140</c:v>
                </c:pt>
                <c:pt idx="38">
                  <c:v>110</c:v>
                </c:pt>
                <c:pt idx="39">
                  <c:v>100</c:v>
                </c:pt>
                <c:pt idx="40">
                  <c:v>110</c:v>
                </c:pt>
                <c:pt idx="41">
                  <c:v>160</c:v>
                </c:pt>
                <c:pt idx="42">
                  <c:v>100</c:v>
                </c:pt>
                <c:pt idx="43">
                  <c:v>120</c:v>
                </c:pt>
                <c:pt idx="44">
                  <c:v>130</c:v>
                </c:pt>
                <c:pt idx="45">
                  <c:v>120</c:v>
                </c:pt>
                <c:pt idx="46">
                  <c:v>100</c:v>
                </c:pt>
                <c:pt idx="47">
                  <c:v>50</c:v>
                </c:pt>
                <c:pt idx="48">
                  <c:v>50</c:v>
                </c:pt>
                <c:pt idx="49">
                  <c:v>100</c:v>
                </c:pt>
                <c:pt idx="50">
                  <c:v>120</c:v>
                </c:pt>
                <c:pt idx="51">
                  <c:v>90</c:v>
                </c:pt>
                <c:pt idx="52">
                  <c:v>110</c:v>
                </c:pt>
                <c:pt idx="53">
                  <c:v>110</c:v>
                </c:pt>
                <c:pt idx="54">
                  <c:v>90</c:v>
                </c:pt>
                <c:pt idx="55">
                  <c:v>80</c:v>
                </c:pt>
                <c:pt idx="56">
                  <c:v>90</c:v>
                </c:pt>
                <c:pt idx="57">
                  <c:v>110</c:v>
                </c:pt>
                <c:pt idx="58">
                  <c:v>110</c:v>
                </c:pt>
                <c:pt idx="59">
                  <c:v>90</c:v>
                </c:pt>
                <c:pt idx="60">
                  <c:v>110</c:v>
                </c:pt>
                <c:pt idx="61">
                  <c:v>140</c:v>
                </c:pt>
                <c:pt idx="62">
                  <c:v>100</c:v>
                </c:pt>
                <c:pt idx="63">
                  <c:v>110</c:v>
                </c:pt>
                <c:pt idx="64">
                  <c:v>100</c:v>
                </c:pt>
                <c:pt idx="65">
                  <c:v>100</c:v>
                </c:pt>
                <c:pt idx="66">
                  <c:v>110</c:v>
                </c:pt>
              </c:numCache>
            </c:numRef>
          </c:xVal>
          <c:yVal>
            <c:numRef>
              <c:f>'Cereal Data'!$H$2:$H$68</c:f>
              <c:numCache>
                <c:formatCode>General</c:formatCode>
                <c:ptCount val="67"/>
                <c:pt idx="0">
                  <c:v>6</c:v>
                </c:pt>
                <c:pt idx="1">
                  <c:v>5</c:v>
                </c:pt>
                <c:pt idx="2">
                  <c:v>0</c:v>
                </c:pt>
                <c:pt idx="3">
                  <c:v>8</c:v>
                </c:pt>
                <c:pt idx="4">
                  <c:v>10</c:v>
                </c:pt>
                <c:pt idx="5">
                  <c:v>14</c:v>
                </c:pt>
                <c:pt idx="6">
                  <c:v>8</c:v>
                </c:pt>
                <c:pt idx="7">
                  <c:v>6</c:v>
                </c:pt>
                <c:pt idx="8">
                  <c:v>5</c:v>
                </c:pt>
                <c:pt idx="9">
                  <c:v>12</c:v>
                </c:pt>
                <c:pt idx="10">
                  <c:v>1</c:v>
                </c:pt>
                <c:pt idx="11">
                  <c:v>9</c:v>
                </c:pt>
                <c:pt idx="12">
                  <c:v>7</c:v>
                </c:pt>
                <c:pt idx="13">
                  <c:v>13</c:v>
                </c:pt>
                <c:pt idx="14">
                  <c:v>3</c:v>
                </c:pt>
                <c:pt idx="15">
                  <c:v>2</c:v>
                </c:pt>
                <c:pt idx="16">
                  <c:v>12</c:v>
                </c:pt>
                <c:pt idx="17">
                  <c:v>13</c:v>
                </c:pt>
                <c:pt idx="18">
                  <c:v>7</c:v>
                </c:pt>
                <c:pt idx="19">
                  <c:v>0</c:v>
                </c:pt>
                <c:pt idx="20">
                  <c:v>3</c:v>
                </c:pt>
                <c:pt idx="21">
                  <c:v>10</c:v>
                </c:pt>
                <c:pt idx="22">
                  <c:v>5</c:v>
                </c:pt>
                <c:pt idx="23">
                  <c:v>13</c:v>
                </c:pt>
                <c:pt idx="24">
                  <c:v>11</c:v>
                </c:pt>
                <c:pt idx="25">
                  <c:v>7</c:v>
                </c:pt>
                <c:pt idx="26">
                  <c:v>10</c:v>
                </c:pt>
                <c:pt idx="27">
                  <c:v>12</c:v>
                </c:pt>
                <c:pt idx="28">
                  <c:v>12</c:v>
                </c:pt>
                <c:pt idx="29">
                  <c:v>9</c:v>
                </c:pt>
                <c:pt idx="30">
                  <c:v>5</c:v>
                </c:pt>
                <c:pt idx="31">
                  <c:v>3</c:v>
                </c:pt>
                <c:pt idx="32">
                  <c:v>4</c:v>
                </c:pt>
                <c:pt idx="33">
                  <c:v>11</c:v>
                </c:pt>
                <c:pt idx="34">
                  <c:v>11</c:v>
                </c:pt>
                <c:pt idx="35">
                  <c:v>10</c:v>
                </c:pt>
                <c:pt idx="36">
                  <c:v>6</c:v>
                </c:pt>
                <c:pt idx="37">
                  <c:v>9</c:v>
                </c:pt>
                <c:pt idx="38">
                  <c:v>3</c:v>
                </c:pt>
                <c:pt idx="39">
                  <c:v>6</c:v>
                </c:pt>
                <c:pt idx="40">
                  <c:v>12</c:v>
                </c:pt>
                <c:pt idx="41">
                  <c:v>13</c:v>
                </c:pt>
                <c:pt idx="42">
                  <c:v>6</c:v>
                </c:pt>
                <c:pt idx="43">
                  <c:v>9</c:v>
                </c:pt>
                <c:pt idx="44">
                  <c:v>10</c:v>
                </c:pt>
                <c:pt idx="45">
                  <c:v>14</c:v>
                </c:pt>
                <c:pt idx="46">
                  <c:v>3</c:v>
                </c:pt>
                <c:pt idx="47">
                  <c:v>0</c:v>
                </c:pt>
                <c:pt idx="48">
                  <c:v>0</c:v>
                </c:pt>
                <c:pt idx="49">
                  <c:v>6</c:v>
                </c:pt>
                <c:pt idx="50">
                  <c:v>12</c:v>
                </c:pt>
                <c:pt idx="51">
                  <c:v>6</c:v>
                </c:pt>
                <c:pt idx="52">
                  <c:v>2</c:v>
                </c:pt>
                <c:pt idx="53">
                  <c:v>3</c:v>
                </c:pt>
                <c:pt idx="54">
                  <c:v>0</c:v>
                </c:pt>
                <c:pt idx="55">
                  <c:v>0</c:v>
                </c:pt>
                <c:pt idx="56">
                  <c:v>0</c:v>
                </c:pt>
                <c:pt idx="57">
                  <c:v>15</c:v>
                </c:pt>
                <c:pt idx="58">
                  <c:v>3</c:v>
                </c:pt>
                <c:pt idx="59">
                  <c:v>5</c:v>
                </c:pt>
                <c:pt idx="60">
                  <c:v>3</c:v>
                </c:pt>
                <c:pt idx="61">
                  <c:v>14</c:v>
                </c:pt>
                <c:pt idx="62">
                  <c:v>3</c:v>
                </c:pt>
                <c:pt idx="63">
                  <c:v>12</c:v>
                </c:pt>
                <c:pt idx="64">
                  <c:v>3</c:v>
                </c:pt>
                <c:pt idx="65">
                  <c:v>3</c:v>
                </c:pt>
                <c:pt idx="66">
                  <c:v>8</c:v>
                </c:pt>
              </c:numCache>
            </c:numRef>
          </c:yVal>
          <c:bubbleSize>
            <c:numRef>
              <c:f>'Cereal Data'!$E$2:$E$68</c:f>
              <c:numCache>
                <c:formatCode>General</c:formatCode>
                <c:ptCount val="67"/>
                <c:pt idx="0">
                  <c:v>130</c:v>
                </c:pt>
                <c:pt idx="1">
                  <c:v>260</c:v>
                </c:pt>
                <c:pt idx="2">
                  <c:v>140</c:v>
                </c:pt>
                <c:pt idx="3">
                  <c:v>200</c:v>
                </c:pt>
                <c:pt idx="4">
                  <c:v>180</c:v>
                </c:pt>
                <c:pt idx="5">
                  <c:v>125</c:v>
                </c:pt>
                <c:pt idx="6">
                  <c:v>210</c:v>
                </c:pt>
                <c:pt idx="7">
                  <c:v>200</c:v>
                </c:pt>
                <c:pt idx="8">
                  <c:v>210</c:v>
                </c:pt>
                <c:pt idx="9">
                  <c:v>220</c:v>
                </c:pt>
                <c:pt idx="10">
                  <c:v>290</c:v>
                </c:pt>
                <c:pt idx="11">
                  <c:v>210</c:v>
                </c:pt>
                <c:pt idx="12">
                  <c:v>140</c:v>
                </c:pt>
                <c:pt idx="13">
                  <c:v>180</c:v>
                </c:pt>
                <c:pt idx="14">
                  <c:v>280</c:v>
                </c:pt>
                <c:pt idx="15">
                  <c:v>290</c:v>
                </c:pt>
                <c:pt idx="16">
                  <c:v>90</c:v>
                </c:pt>
                <c:pt idx="17">
                  <c:v>180</c:v>
                </c:pt>
                <c:pt idx="18">
                  <c:v>140</c:v>
                </c:pt>
                <c:pt idx="19">
                  <c:v>80</c:v>
                </c:pt>
                <c:pt idx="20">
                  <c:v>220</c:v>
                </c:pt>
                <c:pt idx="21">
                  <c:v>140</c:v>
                </c:pt>
                <c:pt idx="22">
                  <c:v>190</c:v>
                </c:pt>
                <c:pt idx="23">
                  <c:v>125</c:v>
                </c:pt>
                <c:pt idx="24">
                  <c:v>200</c:v>
                </c:pt>
                <c:pt idx="25">
                  <c:v>0</c:v>
                </c:pt>
                <c:pt idx="26">
                  <c:v>160</c:v>
                </c:pt>
                <c:pt idx="27">
                  <c:v>240</c:v>
                </c:pt>
                <c:pt idx="28">
                  <c:v>135</c:v>
                </c:pt>
                <c:pt idx="29">
                  <c:v>280</c:v>
                </c:pt>
                <c:pt idx="30">
                  <c:v>140</c:v>
                </c:pt>
                <c:pt idx="31">
                  <c:v>170</c:v>
                </c:pt>
                <c:pt idx="32">
                  <c:v>75</c:v>
                </c:pt>
                <c:pt idx="33">
                  <c:v>180</c:v>
                </c:pt>
                <c:pt idx="34">
                  <c:v>220</c:v>
                </c:pt>
                <c:pt idx="35">
                  <c:v>250</c:v>
                </c:pt>
                <c:pt idx="36">
                  <c:v>170</c:v>
                </c:pt>
                <c:pt idx="37">
                  <c:v>170</c:v>
                </c:pt>
                <c:pt idx="38">
                  <c:v>260</c:v>
                </c:pt>
                <c:pt idx="39">
                  <c:v>150</c:v>
                </c:pt>
                <c:pt idx="40">
                  <c:v>180</c:v>
                </c:pt>
                <c:pt idx="41">
                  <c:v>150</c:v>
                </c:pt>
                <c:pt idx="42">
                  <c:v>220</c:v>
                </c:pt>
                <c:pt idx="43">
                  <c:v>190</c:v>
                </c:pt>
                <c:pt idx="44">
                  <c:v>170</c:v>
                </c:pt>
                <c:pt idx="45">
                  <c:v>200</c:v>
                </c:pt>
                <c:pt idx="46">
                  <c:v>320</c:v>
                </c:pt>
                <c:pt idx="47">
                  <c:v>0</c:v>
                </c:pt>
                <c:pt idx="48">
                  <c:v>0</c:v>
                </c:pt>
                <c:pt idx="49">
                  <c:v>135</c:v>
                </c:pt>
                <c:pt idx="50">
                  <c:v>210</c:v>
                </c:pt>
                <c:pt idx="51">
                  <c:v>0</c:v>
                </c:pt>
                <c:pt idx="52">
                  <c:v>240</c:v>
                </c:pt>
                <c:pt idx="53">
                  <c:v>290</c:v>
                </c:pt>
                <c:pt idx="54">
                  <c:v>0</c:v>
                </c:pt>
                <c:pt idx="55">
                  <c:v>0</c:v>
                </c:pt>
                <c:pt idx="56">
                  <c:v>0</c:v>
                </c:pt>
                <c:pt idx="57">
                  <c:v>70</c:v>
                </c:pt>
                <c:pt idx="58">
                  <c:v>230</c:v>
                </c:pt>
                <c:pt idx="59">
                  <c:v>15</c:v>
                </c:pt>
                <c:pt idx="60">
                  <c:v>200</c:v>
                </c:pt>
                <c:pt idx="61">
                  <c:v>190</c:v>
                </c:pt>
                <c:pt idx="62">
                  <c:v>200</c:v>
                </c:pt>
                <c:pt idx="63">
                  <c:v>140</c:v>
                </c:pt>
                <c:pt idx="64">
                  <c:v>230</c:v>
                </c:pt>
                <c:pt idx="65">
                  <c:v>200</c:v>
                </c:pt>
                <c:pt idx="66">
                  <c:v>200</c:v>
                </c:pt>
              </c:numCache>
            </c:numRef>
          </c:bubbleSize>
          <c:bubble3D val="0"/>
          <c:extLst>
            <c:ext xmlns:c16="http://schemas.microsoft.com/office/drawing/2014/chart" uri="{C3380CC4-5D6E-409C-BE32-E72D297353CC}">
              <c16:uniqueId val="{00000000-CE25-4D4D-A22D-9F97F7DC076D}"/>
            </c:ext>
          </c:extLst>
        </c:ser>
        <c:dLbls>
          <c:showLegendKey val="0"/>
          <c:showVal val="0"/>
          <c:showCatName val="0"/>
          <c:showSerName val="0"/>
          <c:showPercent val="0"/>
          <c:showBubbleSize val="0"/>
        </c:dLbls>
        <c:bubbleScale val="30"/>
        <c:showNegBubbles val="0"/>
        <c:axId val="390141856"/>
        <c:axId val="390148416"/>
      </c:bubbleChart>
      <c:valAx>
        <c:axId val="3901418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Calories</a:t>
                </a:r>
                <a:r>
                  <a:rPr lang="en-US" baseline="0"/>
                  <a:t> (in kJ)</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8416"/>
        <c:crosses val="autoZero"/>
        <c:crossBetween val="midCat"/>
      </c:valAx>
      <c:valAx>
        <c:axId val="39014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Sugars (in mg)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1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Evolution</a:t>
            </a:r>
            <a:r>
              <a:rPr lang="en-US" baseline="0"/>
              <a:t> of Calories over Time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Charts!$D$48</c:f>
              <c:strCache>
                <c:ptCount val="1"/>
                <c:pt idx="0">
                  <c:v>Calories</c:v>
                </c:pt>
              </c:strCache>
            </c:strRef>
          </c:tx>
          <c:spPr>
            <a:ln w="28575" cap="rnd">
              <a:solidFill>
                <a:schemeClr val="accent1"/>
              </a:solidFill>
              <a:round/>
            </a:ln>
            <a:effectLst/>
          </c:spPr>
          <c:marker>
            <c:symbol val="none"/>
          </c:marker>
          <c:cat>
            <c:numRef>
              <c:f>Charts!$C$49:$C$56</c:f>
              <c:numCache>
                <c:formatCode>General</c:formatCode>
                <c:ptCount val="8"/>
                <c:pt idx="0">
                  <c:v>1940</c:v>
                </c:pt>
                <c:pt idx="1">
                  <c:v>1950</c:v>
                </c:pt>
                <c:pt idx="2">
                  <c:v>1960</c:v>
                </c:pt>
                <c:pt idx="3">
                  <c:v>1970</c:v>
                </c:pt>
                <c:pt idx="4">
                  <c:v>1980</c:v>
                </c:pt>
                <c:pt idx="5">
                  <c:v>1990</c:v>
                </c:pt>
                <c:pt idx="6">
                  <c:v>2000</c:v>
                </c:pt>
                <c:pt idx="7">
                  <c:v>2010</c:v>
                </c:pt>
              </c:numCache>
            </c:numRef>
          </c:cat>
          <c:val>
            <c:numRef>
              <c:f>Charts!$D$49:$D$56</c:f>
              <c:numCache>
                <c:formatCode>General</c:formatCode>
                <c:ptCount val="8"/>
                <c:pt idx="0">
                  <c:v>98</c:v>
                </c:pt>
                <c:pt idx="1">
                  <c:v>138</c:v>
                </c:pt>
                <c:pt idx="2">
                  <c:v>166</c:v>
                </c:pt>
                <c:pt idx="3">
                  <c:v>154</c:v>
                </c:pt>
                <c:pt idx="4">
                  <c:v>162</c:v>
                </c:pt>
                <c:pt idx="5">
                  <c:v>187</c:v>
                </c:pt>
                <c:pt idx="6">
                  <c:v>192</c:v>
                </c:pt>
                <c:pt idx="7">
                  <c:v>210</c:v>
                </c:pt>
              </c:numCache>
            </c:numRef>
          </c:val>
          <c:smooth val="0"/>
          <c:extLst>
            <c:ext xmlns:c16="http://schemas.microsoft.com/office/drawing/2014/chart" uri="{C3380CC4-5D6E-409C-BE32-E72D297353CC}">
              <c16:uniqueId val="{00000000-9D0A-4FF5-929F-E092829801A1}"/>
            </c:ext>
          </c:extLst>
        </c:ser>
        <c:dLbls>
          <c:showLegendKey val="0"/>
          <c:showVal val="0"/>
          <c:showCatName val="0"/>
          <c:showSerName val="0"/>
          <c:showPercent val="0"/>
          <c:showBubbleSize val="0"/>
        </c:dLbls>
        <c:smooth val="0"/>
        <c:axId val="390117256"/>
        <c:axId val="390123160"/>
      </c:lineChart>
      <c:catAx>
        <c:axId val="39011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23160"/>
        <c:crosses val="autoZero"/>
        <c:auto val="1"/>
        <c:lblAlgn val="ctr"/>
        <c:lblOffset val="100"/>
        <c:noMultiLvlLbl val="0"/>
      </c:catAx>
      <c:valAx>
        <c:axId val="390123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Calories (in kJ)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17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Histogram of Calorie</a:t>
            </a:r>
            <a:r>
              <a:rPr lang="en-US" baseline="0"/>
              <a:t> Data</a:t>
            </a:r>
            <a:endParaRPr lang="en-US"/>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strRef>
              <c:f>Histogram!$C$8:$C$12</c:f>
              <c:strCache>
                <c:ptCount val="5"/>
                <c:pt idx="0">
                  <c:v>50 to 70</c:v>
                </c:pt>
                <c:pt idx="1">
                  <c:v>71 to 92</c:v>
                </c:pt>
                <c:pt idx="2">
                  <c:v>93 to 114</c:v>
                </c:pt>
                <c:pt idx="3">
                  <c:v>115 to 136</c:v>
                </c:pt>
                <c:pt idx="4">
                  <c:v>&gt;137</c:v>
                </c:pt>
              </c:strCache>
            </c:strRef>
          </c:cat>
          <c:val>
            <c:numRef>
              <c:f>Histogram!$B$8:$B$12</c:f>
              <c:numCache>
                <c:formatCode>General</c:formatCode>
                <c:ptCount val="5"/>
                <c:pt idx="0">
                  <c:v>5</c:v>
                </c:pt>
                <c:pt idx="1">
                  <c:v>7</c:v>
                </c:pt>
                <c:pt idx="2">
                  <c:v>41</c:v>
                </c:pt>
                <c:pt idx="3">
                  <c:v>11</c:v>
                </c:pt>
                <c:pt idx="4">
                  <c:v>3</c:v>
                </c:pt>
              </c:numCache>
            </c:numRef>
          </c:val>
          <c:extLst>
            <c:ext xmlns:c16="http://schemas.microsoft.com/office/drawing/2014/chart" uri="{C3380CC4-5D6E-409C-BE32-E72D297353CC}">
              <c16:uniqueId val="{00000000-1327-436F-BFB8-9453B3EE6732}"/>
            </c:ext>
          </c:extLst>
        </c:ser>
        <c:dLbls>
          <c:showLegendKey val="0"/>
          <c:showVal val="0"/>
          <c:showCatName val="0"/>
          <c:showSerName val="0"/>
          <c:showPercent val="0"/>
          <c:showBubbleSize val="0"/>
        </c:dLbls>
        <c:gapWidth val="219"/>
        <c:overlap val="-27"/>
        <c:axId val="320205752"/>
        <c:axId val="1"/>
      </c:barChart>
      <c:catAx>
        <c:axId val="32020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02057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5.5777637795275593E-2"/>
                  <c:y val="0.19585653382430487"/>
                </c:manualLayout>
              </c:layout>
              <c:numFmt formatCode="General" sourceLinked="0"/>
              <c:spPr>
                <a:solidFill>
                  <a:schemeClr val="bg1">
                    <a:lumMod val="95000"/>
                  </a:schemeClr>
                </a:solid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ourier New" panose="02070309020205020404" pitchFamily="49" charset="0"/>
                      <a:ea typeface="+mn-ea"/>
                      <a:cs typeface="Courier New" panose="02070309020205020404" pitchFamily="49" charset="0"/>
                    </a:defRPr>
                  </a:pPr>
                  <a:endParaRPr lang="en-US"/>
                </a:p>
              </c:txPr>
            </c:trendlineLbl>
          </c:trendline>
          <c:xVal>
            <c:numRef>
              <c:f>'Cereal Data'!$H$2:$H$68</c:f>
              <c:numCache>
                <c:formatCode>General</c:formatCode>
                <c:ptCount val="67"/>
                <c:pt idx="0">
                  <c:v>6</c:v>
                </c:pt>
                <c:pt idx="1">
                  <c:v>5</c:v>
                </c:pt>
                <c:pt idx="2">
                  <c:v>0</c:v>
                </c:pt>
                <c:pt idx="3">
                  <c:v>8</c:v>
                </c:pt>
                <c:pt idx="4">
                  <c:v>10</c:v>
                </c:pt>
                <c:pt idx="5">
                  <c:v>14</c:v>
                </c:pt>
                <c:pt idx="6">
                  <c:v>8</c:v>
                </c:pt>
                <c:pt idx="7">
                  <c:v>6</c:v>
                </c:pt>
                <c:pt idx="8">
                  <c:v>5</c:v>
                </c:pt>
                <c:pt idx="9">
                  <c:v>12</c:v>
                </c:pt>
                <c:pt idx="10">
                  <c:v>1</c:v>
                </c:pt>
                <c:pt idx="11">
                  <c:v>9</c:v>
                </c:pt>
                <c:pt idx="12">
                  <c:v>7</c:v>
                </c:pt>
                <c:pt idx="13">
                  <c:v>13</c:v>
                </c:pt>
                <c:pt idx="14">
                  <c:v>3</c:v>
                </c:pt>
                <c:pt idx="15">
                  <c:v>2</c:v>
                </c:pt>
                <c:pt idx="16">
                  <c:v>12</c:v>
                </c:pt>
                <c:pt idx="17">
                  <c:v>13</c:v>
                </c:pt>
                <c:pt idx="18">
                  <c:v>7</c:v>
                </c:pt>
                <c:pt idx="19">
                  <c:v>0</c:v>
                </c:pt>
                <c:pt idx="20">
                  <c:v>3</c:v>
                </c:pt>
                <c:pt idx="21">
                  <c:v>10</c:v>
                </c:pt>
                <c:pt idx="22">
                  <c:v>5</c:v>
                </c:pt>
                <c:pt idx="23">
                  <c:v>13</c:v>
                </c:pt>
                <c:pt idx="24">
                  <c:v>11</c:v>
                </c:pt>
                <c:pt idx="25">
                  <c:v>7</c:v>
                </c:pt>
                <c:pt idx="26">
                  <c:v>10</c:v>
                </c:pt>
                <c:pt idx="27">
                  <c:v>12</c:v>
                </c:pt>
                <c:pt idx="28">
                  <c:v>12</c:v>
                </c:pt>
                <c:pt idx="29">
                  <c:v>9</c:v>
                </c:pt>
                <c:pt idx="30">
                  <c:v>5</c:v>
                </c:pt>
                <c:pt idx="31">
                  <c:v>3</c:v>
                </c:pt>
                <c:pt idx="32">
                  <c:v>4</c:v>
                </c:pt>
                <c:pt idx="33">
                  <c:v>11</c:v>
                </c:pt>
                <c:pt idx="34">
                  <c:v>11</c:v>
                </c:pt>
                <c:pt idx="35">
                  <c:v>10</c:v>
                </c:pt>
                <c:pt idx="36">
                  <c:v>6</c:v>
                </c:pt>
                <c:pt idx="37">
                  <c:v>9</c:v>
                </c:pt>
                <c:pt idx="38">
                  <c:v>3</c:v>
                </c:pt>
                <c:pt idx="39">
                  <c:v>6</c:v>
                </c:pt>
                <c:pt idx="40">
                  <c:v>12</c:v>
                </c:pt>
                <c:pt idx="41">
                  <c:v>13</c:v>
                </c:pt>
                <c:pt idx="42">
                  <c:v>6</c:v>
                </c:pt>
                <c:pt idx="43">
                  <c:v>9</c:v>
                </c:pt>
                <c:pt idx="44">
                  <c:v>10</c:v>
                </c:pt>
                <c:pt idx="45">
                  <c:v>14</c:v>
                </c:pt>
                <c:pt idx="46">
                  <c:v>3</c:v>
                </c:pt>
                <c:pt idx="47">
                  <c:v>0</c:v>
                </c:pt>
                <c:pt idx="48">
                  <c:v>0</c:v>
                </c:pt>
                <c:pt idx="49">
                  <c:v>6</c:v>
                </c:pt>
                <c:pt idx="50">
                  <c:v>12</c:v>
                </c:pt>
                <c:pt idx="51">
                  <c:v>6</c:v>
                </c:pt>
                <c:pt idx="52">
                  <c:v>2</c:v>
                </c:pt>
                <c:pt idx="53">
                  <c:v>3</c:v>
                </c:pt>
                <c:pt idx="54">
                  <c:v>0</c:v>
                </c:pt>
                <c:pt idx="55">
                  <c:v>0</c:v>
                </c:pt>
                <c:pt idx="56">
                  <c:v>0</c:v>
                </c:pt>
                <c:pt idx="57">
                  <c:v>15</c:v>
                </c:pt>
                <c:pt idx="58">
                  <c:v>3</c:v>
                </c:pt>
                <c:pt idx="59">
                  <c:v>5</c:v>
                </c:pt>
                <c:pt idx="60">
                  <c:v>3</c:v>
                </c:pt>
                <c:pt idx="61">
                  <c:v>14</c:v>
                </c:pt>
                <c:pt idx="62">
                  <c:v>3</c:v>
                </c:pt>
                <c:pt idx="63">
                  <c:v>12</c:v>
                </c:pt>
                <c:pt idx="64">
                  <c:v>3</c:v>
                </c:pt>
                <c:pt idx="65">
                  <c:v>3</c:v>
                </c:pt>
                <c:pt idx="66">
                  <c:v>8</c:v>
                </c:pt>
              </c:numCache>
            </c:numRef>
          </c:xVal>
          <c:yVal>
            <c:numRef>
              <c:f>'Cereal Data'!$D$2:$D$68</c:f>
              <c:numCache>
                <c:formatCode>General</c:formatCode>
                <c:ptCount val="67"/>
                <c:pt idx="0">
                  <c:v>70</c:v>
                </c:pt>
                <c:pt idx="1">
                  <c:v>70</c:v>
                </c:pt>
                <c:pt idx="2">
                  <c:v>50</c:v>
                </c:pt>
                <c:pt idx="3">
                  <c:v>110</c:v>
                </c:pt>
                <c:pt idx="4">
                  <c:v>110</c:v>
                </c:pt>
                <c:pt idx="5">
                  <c:v>110</c:v>
                </c:pt>
                <c:pt idx="6">
                  <c:v>130</c:v>
                </c:pt>
                <c:pt idx="7">
                  <c:v>90</c:v>
                </c:pt>
                <c:pt idx="8">
                  <c:v>90</c:v>
                </c:pt>
                <c:pt idx="9">
                  <c:v>120</c:v>
                </c:pt>
                <c:pt idx="10">
                  <c:v>110</c:v>
                </c:pt>
                <c:pt idx="11">
                  <c:v>120</c:v>
                </c:pt>
                <c:pt idx="12">
                  <c:v>110</c:v>
                </c:pt>
                <c:pt idx="13">
                  <c:v>110</c:v>
                </c:pt>
                <c:pt idx="14">
                  <c:v>110</c:v>
                </c:pt>
                <c:pt idx="15">
                  <c:v>100</c:v>
                </c:pt>
                <c:pt idx="16">
                  <c:v>110</c:v>
                </c:pt>
                <c:pt idx="17">
                  <c:v>110</c:v>
                </c:pt>
                <c:pt idx="18">
                  <c:v>110</c:v>
                </c:pt>
                <c:pt idx="19">
                  <c:v>100</c:v>
                </c:pt>
                <c:pt idx="20">
                  <c:v>110</c:v>
                </c:pt>
                <c:pt idx="21">
                  <c:v>100</c:v>
                </c:pt>
                <c:pt idx="22">
                  <c:v>100</c:v>
                </c:pt>
                <c:pt idx="23">
                  <c:v>110</c:v>
                </c:pt>
                <c:pt idx="24">
                  <c:v>110</c:v>
                </c:pt>
                <c:pt idx="25">
                  <c:v>100</c:v>
                </c:pt>
                <c:pt idx="26">
                  <c:v>120</c:v>
                </c:pt>
                <c:pt idx="27">
                  <c:v>120</c:v>
                </c:pt>
                <c:pt idx="28">
                  <c:v>110</c:v>
                </c:pt>
                <c:pt idx="29">
                  <c:v>110</c:v>
                </c:pt>
                <c:pt idx="30">
                  <c:v>100</c:v>
                </c:pt>
                <c:pt idx="31">
                  <c:v>110</c:v>
                </c:pt>
                <c:pt idx="32">
                  <c:v>120</c:v>
                </c:pt>
                <c:pt idx="33">
                  <c:v>110</c:v>
                </c:pt>
                <c:pt idx="34">
                  <c:v>120</c:v>
                </c:pt>
                <c:pt idx="35">
                  <c:v>110</c:v>
                </c:pt>
                <c:pt idx="36">
                  <c:v>110</c:v>
                </c:pt>
                <c:pt idx="37">
                  <c:v>140</c:v>
                </c:pt>
                <c:pt idx="38">
                  <c:v>110</c:v>
                </c:pt>
                <c:pt idx="39">
                  <c:v>100</c:v>
                </c:pt>
                <c:pt idx="40">
                  <c:v>110</c:v>
                </c:pt>
                <c:pt idx="41">
                  <c:v>160</c:v>
                </c:pt>
                <c:pt idx="42">
                  <c:v>100</c:v>
                </c:pt>
                <c:pt idx="43">
                  <c:v>120</c:v>
                </c:pt>
                <c:pt idx="44">
                  <c:v>130</c:v>
                </c:pt>
                <c:pt idx="45">
                  <c:v>120</c:v>
                </c:pt>
                <c:pt idx="46">
                  <c:v>100</c:v>
                </c:pt>
                <c:pt idx="47">
                  <c:v>50</c:v>
                </c:pt>
                <c:pt idx="48">
                  <c:v>50</c:v>
                </c:pt>
                <c:pt idx="49">
                  <c:v>100</c:v>
                </c:pt>
                <c:pt idx="50">
                  <c:v>120</c:v>
                </c:pt>
                <c:pt idx="51">
                  <c:v>90</c:v>
                </c:pt>
                <c:pt idx="52">
                  <c:v>110</c:v>
                </c:pt>
                <c:pt idx="53">
                  <c:v>110</c:v>
                </c:pt>
                <c:pt idx="54">
                  <c:v>90</c:v>
                </c:pt>
                <c:pt idx="55">
                  <c:v>80</c:v>
                </c:pt>
                <c:pt idx="56">
                  <c:v>90</c:v>
                </c:pt>
                <c:pt idx="57">
                  <c:v>110</c:v>
                </c:pt>
                <c:pt idx="58">
                  <c:v>110</c:v>
                </c:pt>
                <c:pt idx="59">
                  <c:v>90</c:v>
                </c:pt>
                <c:pt idx="60">
                  <c:v>110</c:v>
                </c:pt>
                <c:pt idx="61">
                  <c:v>140</c:v>
                </c:pt>
                <c:pt idx="62">
                  <c:v>100</c:v>
                </c:pt>
                <c:pt idx="63">
                  <c:v>110</c:v>
                </c:pt>
                <c:pt idx="64">
                  <c:v>100</c:v>
                </c:pt>
                <c:pt idx="65">
                  <c:v>100</c:v>
                </c:pt>
                <c:pt idx="66">
                  <c:v>110</c:v>
                </c:pt>
              </c:numCache>
            </c:numRef>
          </c:yVal>
          <c:smooth val="0"/>
          <c:extLst>
            <c:ext xmlns:c16="http://schemas.microsoft.com/office/drawing/2014/chart" uri="{C3380CC4-5D6E-409C-BE32-E72D297353CC}">
              <c16:uniqueId val="{00000000-6235-4F55-84BA-319077820229}"/>
            </c:ext>
          </c:extLst>
        </c:ser>
        <c:dLbls>
          <c:showLegendKey val="0"/>
          <c:showVal val="0"/>
          <c:showCatName val="0"/>
          <c:showSerName val="0"/>
          <c:showPercent val="0"/>
          <c:showBubbleSize val="0"/>
        </c:dLbls>
        <c:axId val="390141856"/>
        <c:axId val="390148416"/>
      </c:scatterChart>
      <c:valAx>
        <c:axId val="3901418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Sugar (in mg)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8416"/>
        <c:crosses val="autoZero"/>
        <c:crossBetween val="midCat"/>
      </c:valAx>
      <c:valAx>
        <c:axId val="39014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Calories (in</a:t>
                </a:r>
                <a:r>
                  <a:rPr lang="en-US" baseline="0"/>
                  <a:t> kCal)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1418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Calories</a:t>
            </a:r>
            <a:r>
              <a:rPr lang="en-US" baseline="0"/>
              <a:t> by Manufacturer</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bg1">
                <a:lumMod val="75000"/>
              </a:schemeClr>
            </a:solidFill>
            <a:ln>
              <a:noFill/>
            </a:ln>
            <a:effectLst>
              <a:outerShdw blurRad="40000" dist="23000" dir="5400000" rotWithShape="0">
                <a:srgbClr val="000000">
                  <a:alpha val="35000"/>
                </a:srgbClr>
              </a:outerShdw>
            </a:effectLst>
          </c:spPr>
          <c:invertIfNegative val="0"/>
          <c:errBars>
            <c:errBarType val="both"/>
            <c:errValType val="cust"/>
            <c:noEndCap val="0"/>
            <c:plus>
              <c:numRef>
                <c:f>'Error Bars'!$B$7:$G$7</c:f>
                <c:numCache>
                  <c:formatCode>General</c:formatCode>
                  <c:ptCount val="6"/>
                  <c:pt idx="0">
                    <c:v>4.7497461661292251</c:v>
                  </c:pt>
                  <c:pt idx="1">
                    <c:v>9.5638207148956269</c:v>
                  </c:pt>
                  <c:pt idx="2">
                    <c:v>9.0528522208933531</c:v>
                  </c:pt>
                  <c:pt idx="3">
                    <c:v>7.1569080847341704</c:v>
                  </c:pt>
                  <c:pt idx="4">
                    <c:v>7.9195959492893309</c:v>
                  </c:pt>
                  <c:pt idx="5">
                    <c:v>28.267521999637669</c:v>
                  </c:pt>
                </c:numCache>
              </c:numRef>
            </c:plus>
            <c:minus>
              <c:numRef>
                <c:f>'Error Bars'!$B$7:$G$7</c:f>
                <c:numCache>
                  <c:formatCode>General</c:formatCode>
                  <c:ptCount val="6"/>
                  <c:pt idx="0">
                    <c:v>4.7497461661292251</c:v>
                  </c:pt>
                  <c:pt idx="1">
                    <c:v>9.5638207148956269</c:v>
                  </c:pt>
                  <c:pt idx="2">
                    <c:v>9.0528522208933531</c:v>
                  </c:pt>
                  <c:pt idx="3">
                    <c:v>7.1569080847341704</c:v>
                  </c:pt>
                  <c:pt idx="4">
                    <c:v>7.9195959492893309</c:v>
                  </c:pt>
                  <c:pt idx="5">
                    <c:v>28.267521999637669</c:v>
                  </c:pt>
                </c:numCache>
              </c:numRef>
            </c:minus>
            <c:spPr>
              <a:noFill/>
              <a:ln w="9525">
                <a:solidFill>
                  <a:schemeClr val="tx2">
                    <a:lumMod val="75000"/>
                    <a:lumOff val="25000"/>
                  </a:schemeClr>
                </a:solidFill>
                <a:round/>
              </a:ln>
              <a:effectLst/>
            </c:spPr>
          </c:errBars>
          <c:cat>
            <c:strRef>
              <c:f>'Error Bars'!$B$3:$G$3</c:f>
              <c:strCache>
                <c:ptCount val="6"/>
                <c:pt idx="0">
                  <c:v>General Mills</c:v>
                </c:pt>
                <c:pt idx="1">
                  <c:v>Kellogg</c:v>
                </c:pt>
                <c:pt idx="2">
                  <c:v>Nabisco</c:v>
                </c:pt>
                <c:pt idx="3">
                  <c:v>Ralston Purina</c:v>
                </c:pt>
                <c:pt idx="4">
                  <c:v>Post</c:v>
                </c:pt>
                <c:pt idx="5">
                  <c:v>Quaker</c:v>
                </c:pt>
              </c:strCache>
            </c:strRef>
          </c:cat>
          <c:val>
            <c:numRef>
              <c:f>'Error Bars'!$B$4:$G$4</c:f>
              <c:numCache>
                <c:formatCode>0.0</c:formatCode>
                <c:ptCount val="6"/>
                <c:pt idx="0">
                  <c:v>112</c:v>
                </c:pt>
                <c:pt idx="1">
                  <c:v>108.0952380952381</c:v>
                </c:pt>
                <c:pt idx="2">
                  <c:v>86.666666666666671</c:v>
                </c:pt>
                <c:pt idx="3">
                  <c:v>103.33333333333333</c:v>
                </c:pt>
                <c:pt idx="4">
                  <c:v>110</c:v>
                </c:pt>
                <c:pt idx="5">
                  <c:v>90</c:v>
                </c:pt>
              </c:numCache>
            </c:numRef>
          </c:val>
          <c:extLst>
            <c:ext xmlns:c16="http://schemas.microsoft.com/office/drawing/2014/chart" uri="{C3380CC4-5D6E-409C-BE32-E72D297353CC}">
              <c16:uniqueId val="{00000000-88B6-4C25-AB40-CEBF7C58FF36}"/>
            </c:ext>
          </c:extLst>
        </c:ser>
        <c:dLbls>
          <c:showLegendKey val="0"/>
          <c:showVal val="0"/>
          <c:showCatName val="0"/>
          <c:showSerName val="0"/>
          <c:showPercent val="0"/>
          <c:showBubbleSize val="0"/>
        </c:dLbls>
        <c:gapWidth val="75"/>
        <c:overlap val="-24"/>
        <c:axId val="444379904"/>
        <c:axId val="444378592"/>
      </c:barChart>
      <c:catAx>
        <c:axId val="444379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44378592"/>
        <c:crosses val="autoZero"/>
        <c:auto val="1"/>
        <c:lblAlgn val="ctr"/>
        <c:lblOffset val="100"/>
        <c:noMultiLvlLbl val="0"/>
      </c:catAx>
      <c:valAx>
        <c:axId val="444378592"/>
        <c:scaling>
          <c:orientation val="minMax"/>
          <c:max val="160"/>
          <c:min val="2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Calories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4437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1">
  <a:schemeClr val="accent1"/>
</cs:colorStyle>
</file>

<file path=xl/charts/colors6.xml><?xml version="1.0" encoding="utf-8"?>
<cs:colorStyle xmlns:cs="http://schemas.microsoft.com/office/drawing/2012/chartStyle" xmlns:a="http://schemas.openxmlformats.org/drawingml/2006/main" meth="withinLinearReversed" id="21">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4</xdr:col>
      <xdr:colOff>323850</xdr:colOff>
      <xdr:row>9</xdr:row>
      <xdr:rowOff>0</xdr:rowOff>
    </xdr:from>
    <xdr:to>
      <xdr:col>6</xdr:col>
      <xdr:colOff>828675</xdr:colOff>
      <xdr:row>20</xdr:row>
      <xdr:rowOff>142875</xdr:rowOff>
    </xdr:to>
    <mc:AlternateContent xmlns:mc="http://schemas.openxmlformats.org/markup-compatibility/2006" xmlns:a14="http://schemas.microsoft.com/office/drawing/2010/main">
      <mc:Choice Requires="a14">
        <xdr:graphicFrame macro="">
          <xdr:nvGraphicFramePr>
            <xdr:cNvPr id="3" name="Manufacturer">
              <a:extLst>
                <a:ext uri="{FF2B5EF4-FFF2-40B4-BE49-F238E27FC236}">
                  <a16:creationId xmlns:a16="http://schemas.microsoft.com/office/drawing/2014/main" id="{13D1D722-DDD0-41B9-9E57-00CFE88E4396}"/>
                </a:ext>
              </a:extLst>
            </xdr:cNvPr>
            <xdr:cNvGraphicFramePr/>
          </xdr:nvGraphicFramePr>
          <xdr:xfrm>
            <a:off x="0" y="0"/>
            <a:ext cx="0" cy="0"/>
          </xdr:xfrm>
          <a:graphic>
            <a:graphicData uri="http://schemas.microsoft.com/office/drawing/2010/slicer">
              <sle:slicer xmlns:sle="http://schemas.microsoft.com/office/drawing/2010/slicer" name="Manufacturer"/>
            </a:graphicData>
          </a:graphic>
        </xdr:graphicFrame>
      </mc:Choice>
      <mc:Fallback xmlns="">
        <xdr:sp macro="" textlink="">
          <xdr:nvSpPr>
            <xdr:cNvPr id="0" name=""/>
            <xdr:cNvSpPr>
              <a:spLocks noTextEdit="1"/>
            </xdr:cNvSpPr>
          </xdr:nvSpPr>
          <xdr:spPr>
            <a:xfrm>
              <a:off x="5619750" y="1457325"/>
              <a:ext cx="1447800" cy="1962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323850</xdr:colOff>
      <xdr:row>1</xdr:row>
      <xdr:rowOff>76200</xdr:rowOff>
    </xdr:from>
    <xdr:to>
      <xdr:col>6</xdr:col>
      <xdr:colOff>457200</xdr:colOff>
      <xdr:row>8</xdr:row>
      <xdr:rowOff>85725</xdr:rowOff>
    </xdr:to>
    <mc:AlternateContent xmlns:mc="http://schemas.openxmlformats.org/markup-compatibility/2006" xmlns:a14="http://schemas.microsoft.com/office/drawing/2010/main">
      <mc:Choice Requires="a14">
        <xdr:graphicFrame macro="">
          <xdr:nvGraphicFramePr>
            <xdr:cNvPr id="4" name="Shelf">
              <a:extLst>
                <a:ext uri="{FF2B5EF4-FFF2-40B4-BE49-F238E27FC236}">
                  <a16:creationId xmlns:a16="http://schemas.microsoft.com/office/drawing/2014/main" id="{408FB58C-551E-4791-BED1-AC2A2C7E1C88}"/>
                </a:ext>
              </a:extLst>
            </xdr:cNvPr>
            <xdr:cNvGraphicFramePr/>
          </xdr:nvGraphicFramePr>
          <xdr:xfrm>
            <a:off x="0" y="0"/>
            <a:ext cx="0" cy="0"/>
          </xdr:xfrm>
          <a:graphic>
            <a:graphicData uri="http://schemas.microsoft.com/office/drawing/2010/slicer">
              <sle:slicer xmlns:sle="http://schemas.microsoft.com/office/drawing/2010/slicer" name="Shelf"/>
            </a:graphicData>
          </a:graphic>
        </xdr:graphicFrame>
      </mc:Choice>
      <mc:Fallback xmlns="">
        <xdr:sp macro="" textlink="">
          <xdr:nvSpPr>
            <xdr:cNvPr id="0" name=""/>
            <xdr:cNvSpPr>
              <a:spLocks noTextEdit="1"/>
            </xdr:cNvSpPr>
          </xdr:nvSpPr>
          <xdr:spPr>
            <a:xfrm>
              <a:off x="5619750" y="238125"/>
              <a:ext cx="1076325" cy="1143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138112</xdr:colOff>
      <xdr:row>5</xdr:row>
      <xdr:rowOff>119062</xdr:rowOff>
    </xdr:from>
    <xdr:to>
      <xdr:col>10</xdr:col>
      <xdr:colOff>452437</xdr:colOff>
      <xdr:row>20</xdr:row>
      <xdr:rowOff>4762</xdr:rowOff>
    </xdr:to>
    <xdr:graphicFrame macro="">
      <xdr:nvGraphicFramePr>
        <xdr:cNvPr id="2" name="Chart 1">
          <a:extLst>
            <a:ext uri="{FF2B5EF4-FFF2-40B4-BE49-F238E27FC236}">
              <a16:creationId xmlns:a16="http://schemas.microsoft.com/office/drawing/2014/main" id="{5B8B5B9B-F079-43AB-BDBC-D751B8C5DC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771525</xdr:colOff>
      <xdr:row>22</xdr:row>
      <xdr:rowOff>85725</xdr:rowOff>
    </xdr:from>
    <xdr:to>
      <xdr:col>11</xdr:col>
      <xdr:colOff>476250</xdr:colOff>
      <xdr:row>34</xdr:row>
      <xdr:rowOff>47625</xdr:rowOff>
    </xdr:to>
    <xdr:graphicFrame macro="">
      <xdr:nvGraphicFramePr>
        <xdr:cNvPr id="3" name="Chart 2">
          <a:extLst>
            <a:ext uri="{FF2B5EF4-FFF2-40B4-BE49-F238E27FC236}">
              <a16:creationId xmlns:a16="http://schemas.microsoft.com/office/drawing/2014/main" id="{150F10AA-AA4D-46FA-9AF1-9A9DAF772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9</xdr:row>
      <xdr:rowOff>38100</xdr:rowOff>
    </xdr:from>
    <xdr:to>
      <xdr:col>7</xdr:col>
      <xdr:colOff>142875</xdr:colOff>
      <xdr:row>26</xdr:row>
      <xdr:rowOff>28575</xdr:rowOff>
    </xdr:to>
    <xdr:graphicFrame macro="">
      <xdr:nvGraphicFramePr>
        <xdr:cNvPr id="2" name="Chart 1">
          <a:extLst>
            <a:ext uri="{FF2B5EF4-FFF2-40B4-BE49-F238E27FC236}">
              <a16:creationId xmlns:a16="http://schemas.microsoft.com/office/drawing/2014/main" id="{17DC4CF6-BBF9-482E-9B76-48F2ED72E8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314325</xdr:colOff>
      <xdr:row>0</xdr:row>
      <xdr:rowOff>123825</xdr:rowOff>
    </xdr:from>
    <xdr:to>
      <xdr:col>15</xdr:col>
      <xdr:colOff>9525</xdr:colOff>
      <xdr:row>14</xdr:row>
      <xdr:rowOff>0</xdr:rowOff>
    </xdr:to>
    <xdr:graphicFrame macro="">
      <xdr:nvGraphicFramePr>
        <xdr:cNvPr id="3" name="Chart 2">
          <a:extLst>
            <a:ext uri="{FF2B5EF4-FFF2-40B4-BE49-F238E27FC236}">
              <a16:creationId xmlns:a16="http://schemas.microsoft.com/office/drawing/2014/main" id="{02C171FD-EA14-4E18-945B-D7A5F8EC1C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333375</xdr:colOff>
      <xdr:row>14</xdr:row>
      <xdr:rowOff>95250</xdr:rowOff>
    </xdr:from>
    <xdr:to>
      <xdr:col>15</xdr:col>
      <xdr:colOff>28575</xdr:colOff>
      <xdr:row>31</xdr:row>
      <xdr:rowOff>85725</xdr:rowOff>
    </xdr:to>
    <xdr:graphicFrame macro="">
      <xdr:nvGraphicFramePr>
        <xdr:cNvPr id="4" name="Chart 3">
          <a:extLst>
            <a:ext uri="{FF2B5EF4-FFF2-40B4-BE49-F238E27FC236}">
              <a16:creationId xmlns:a16="http://schemas.microsoft.com/office/drawing/2014/main" id="{11785D5D-FF63-4EB9-9964-841C58A78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304800</xdr:colOff>
      <xdr:row>0</xdr:row>
      <xdr:rowOff>123825</xdr:rowOff>
    </xdr:from>
    <xdr:to>
      <xdr:col>23</xdr:col>
      <xdr:colOff>0</xdr:colOff>
      <xdr:row>14</xdr:row>
      <xdr:rowOff>0</xdr:rowOff>
    </xdr:to>
    <xdr:graphicFrame macro="">
      <xdr:nvGraphicFramePr>
        <xdr:cNvPr id="5" name="Chart 4">
          <a:extLst>
            <a:ext uri="{FF2B5EF4-FFF2-40B4-BE49-F238E27FC236}">
              <a16:creationId xmlns:a16="http://schemas.microsoft.com/office/drawing/2014/main" id="{19609947-88DE-41F3-9BCE-F4050FAE2E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314325</xdr:colOff>
      <xdr:row>14</xdr:row>
      <xdr:rowOff>114300</xdr:rowOff>
    </xdr:from>
    <xdr:to>
      <xdr:col>23</xdr:col>
      <xdr:colOff>9525</xdr:colOff>
      <xdr:row>31</xdr:row>
      <xdr:rowOff>104775</xdr:rowOff>
    </xdr:to>
    <xdr:graphicFrame macro="">
      <xdr:nvGraphicFramePr>
        <xdr:cNvPr id="6" name="Chart 5">
          <a:extLst>
            <a:ext uri="{FF2B5EF4-FFF2-40B4-BE49-F238E27FC236}">
              <a16:creationId xmlns:a16="http://schemas.microsoft.com/office/drawing/2014/main" id="{A2C860C4-E823-444D-90E3-DD46D5BF9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276225</xdr:colOff>
      <xdr:row>27</xdr:row>
      <xdr:rowOff>85725</xdr:rowOff>
    </xdr:from>
    <xdr:to>
      <xdr:col>6</xdr:col>
      <xdr:colOff>581025</xdr:colOff>
      <xdr:row>44</xdr:row>
      <xdr:rowOff>76200</xdr:rowOff>
    </xdr:to>
    <xdr:graphicFrame macro="">
      <xdr:nvGraphicFramePr>
        <xdr:cNvPr id="7" name="Chart 6">
          <a:extLst>
            <a:ext uri="{FF2B5EF4-FFF2-40B4-BE49-F238E27FC236}">
              <a16:creationId xmlns:a16="http://schemas.microsoft.com/office/drawing/2014/main" id="{570E0381-C844-49E0-9C6D-C2A2754B89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266699</xdr:colOff>
      <xdr:row>32</xdr:row>
      <xdr:rowOff>76199</xdr:rowOff>
    </xdr:from>
    <xdr:to>
      <xdr:col>18</xdr:col>
      <xdr:colOff>485774</xdr:colOff>
      <xdr:row>61</xdr:row>
      <xdr:rowOff>95249</xdr:rowOff>
    </xdr:to>
    <xdr:graphicFrame macro="">
      <xdr:nvGraphicFramePr>
        <xdr:cNvPr id="8" name="Chart 7">
          <a:extLst>
            <a:ext uri="{FF2B5EF4-FFF2-40B4-BE49-F238E27FC236}">
              <a16:creationId xmlns:a16="http://schemas.microsoft.com/office/drawing/2014/main" id="{0CC07E3E-4C1A-453C-B1FF-CAB2D936BA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381000</xdr:colOff>
      <xdr:row>57</xdr:row>
      <xdr:rowOff>95250</xdr:rowOff>
    </xdr:from>
    <xdr:to>
      <xdr:col>7</xdr:col>
      <xdr:colOff>76200</xdr:colOff>
      <xdr:row>74</xdr:row>
      <xdr:rowOff>85725</xdr:rowOff>
    </xdr:to>
    <xdr:graphicFrame macro="">
      <xdr:nvGraphicFramePr>
        <xdr:cNvPr id="9" name="Chart 8">
          <a:extLst>
            <a:ext uri="{FF2B5EF4-FFF2-40B4-BE49-F238E27FC236}">
              <a16:creationId xmlns:a16="http://schemas.microsoft.com/office/drawing/2014/main" id="{C51AA028-0480-40AA-8F66-6AF94489D1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485775</xdr:colOff>
      <xdr:row>0</xdr:row>
      <xdr:rowOff>85725</xdr:rowOff>
    </xdr:from>
    <xdr:to>
      <xdr:col>10</xdr:col>
      <xdr:colOff>295275</xdr:colOff>
      <xdr:row>15</xdr:row>
      <xdr:rowOff>104775</xdr:rowOff>
    </xdr:to>
    <xdr:graphicFrame macro="">
      <xdr:nvGraphicFramePr>
        <xdr:cNvPr id="1026" name="Chart 1">
          <a:extLst>
            <a:ext uri="{FF2B5EF4-FFF2-40B4-BE49-F238E27FC236}">
              <a16:creationId xmlns:a16="http://schemas.microsoft.com/office/drawing/2014/main" id="{B930B0B7-CE42-44DC-BB00-AA5A40371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158750</xdr:colOff>
      <xdr:row>1</xdr:row>
      <xdr:rowOff>50800</xdr:rowOff>
    </xdr:from>
    <xdr:to>
      <xdr:col>8</xdr:col>
      <xdr:colOff>546100</xdr:colOff>
      <xdr:row>18</xdr:row>
      <xdr:rowOff>133350</xdr:rowOff>
    </xdr:to>
    <xdr:graphicFrame macro="">
      <xdr:nvGraphicFramePr>
        <xdr:cNvPr id="2" name="Chart 1">
          <a:extLst>
            <a:ext uri="{FF2B5EF4-FFF2-40B4-BE49-F238E27FC236}">
              <a16:creationId xmlns:a16="http://schemas.microsoft.com/office/drawing/2014/main" id="{80535E90-67E4-4375-977C-B243BA8DE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690562</xdr:colOff>
      <xdr:row>9</xdr:row>
      <xdr:rowOff>128587</xdr:rowOff>
    </xdr:from>
    <xdr:to>
      <xdr:col>6</xdr:col>
      <xdr:colOff>33337</xdr:colOff>
      <xdr:row>26</xdr:row>
      <xdr:rowOff>119062</xdr:rowOff>
    </xdr:to>
    <xdr:graphicFrame macro="">
      <xdr:nvGraphicFramePr>
        <xdr:cNvPr id="2" name="Chart 1">
          <a:extLst>
            <a:ext uri="{FF2B5EF4-FFF2-40B4-BE49-F238E27FC236}">
              <a16:creationId xmlns:a16="http://schemas.microsoft.com/office/drawing/2014/main" id="{76310560-1394-49D8-8DD4-A9D9C3AD1C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rtin Schedlbauer" refreshedDate="42672.57636446759" createdVersion="6" refreshedVersion="6" minRefreshableVersion="3" recordCount="67">
  <cacheSource type="worksheet">
    <worksheetSource ref="A1:J68" sheet="Cereal Data"/>
  </cacheSource>
  <cacheFields count="10">
    <cacheField name="Product" numFmtId="1">
      <sharedItems containsSemiMixedTypes="0" containsString="0" containsNumber="1" containsInteger="1" minValue="1" maxValue="67" count="6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sharedItems>
    </cacheField>
    <cacheField name="Cereal Name" numFmtId="0">
      <sharedItems count="67">
        <s v="100% Bran"/>
        <s v="AlI-Bran"/>
        <s v="All-Bran w/Extra Fiber"/>
        <s v="Almond Delight"/>
        <s v="Apple Cinn Cheerios"/>
        <s v="Apple Jacks"/>
        <s v="Basic 4"/>
        <s v="Bran Chex"/>
        <s v="Bran Flakes"/>
        <s v="Cap'n'Crunch"/>
        <s v="Cheerios"/>
        <s v="Cinnamon Toast Crunch"/>
        <s v="Clusters"/>
        <s v="Cocoa Puffs"/>
        <s v="Corn Chex"/>
        <s v="Corn Flakes"/>
        <s v="Corn Pops"/>
        <s v="Count Chocula"/>
        <s v="Cracklin' Oat Bran"/>
        <s v="Cream of Wheat"/>
        <s v="Crispix"/>
        <s v="Crispy Wheat &amp; Raisins"/>
        <s v="Double Chex"/>
        <s v="Froot Loops"/>
        <s v="Frosted Flakes"/>
        <s v="Frosted Mini-Whests"/>
        <s v="Fruit &amp; Fibre"/>
        <s v="Fruitful Bran"/>
        <s v="Fruity Pebbles"/>
        <s v="Golden Grahams"/>
        <s v="Grape Nuts Flakes"/>
        <s v="Grape-Nuts"/>
        <s v="Great Grains Pecan"/>
        <s v="Honey Comb"/>
        <s v="Honey Graham Ohs"/>
        <s v="Honey Nut Cheerios"/>
        <s v="Just Right Crunchy Nugget"/>
        <s v="Just Right Fruit &amp;Nut"/>
        <s v="Kix"/>
        <s v="Life"/>
        <s v="Lucky Charms"/>
        <s v="Mueslix Crispy Blend"/>
        <s v="Multi-Grain Cheerios"/>
        <s v="Nut &amp; Honey Crunch"/>
        <s v="Oatmeal Raisin Crisp"/>
        <s v="Post Nat. Raisin Bran"/>
        <s v="Product 19"/>
        <s v="Puffed Rice"/>
        <s v="Puffed Wheat"/>
        <s v="Quaker Oat Squares"/>
        <s v="Raisin Bran"/>
        <s v="Raisin Squares"/>
        <s v="Rice Chex"/>
        <s v="Rice Krispies"/>
        <s v="Shrdded Wht Spn Size"/>
        <s v="Shredded Wheat"/>
        <s v="Shredded Wheat n Bran"/>
        <s v="Smacks"/>
        <s v="Special K"/>
        <s v="Strawberry Fruit Wheels"/>
        <s v="Total Corn Flakes"/>
        <s v="Total Raisin Bran"/>
        <s v="Total Whole Grain"/>
        <s v="Trix"/>
        <s v="Wheat Chex"/>
        <s v="Wheaties"/>
        <s v="Wheaties Honey Gold"/>
      </sharedItems>
    </cacheField>
    <cacheField name="Manufacturer" numFmtId="0">
      <sharedItems count="6">
        <s v="Nabisco"/>
        <s v="Kellogg"/>
        <s v="Ralston Purina"/>
        <s v="General Mills"/>
        <s v="Post"/>
        <s v="Quaker"/>
      </sharedItems>
    </cacheField>
    <cacheField name="Calories" numFmtId="0">
      <sharedItems containsSemiMixedTypes="0" containsString="0" containsNumber="1" containsInteger="1" minValue="50" maxValue="160" count="10">
        <n v="70"/>
        <n v="50"/>
        <n v="110"/>
        <n v="130"/>
        <n v="90"/>
        <n v="120"/>
        <n v="100"/>
        <n v="140"/>
        <n v="160"/>
        <n v="80"/>
      </sharedItems>
    </cacheField>
    <cacheField name="Sodium" numFmtId="0">
      <sharedItems containsSemiMixedTypes="0" containsString="0" containsNumber="1" containsInteger="1" minValue="0" maxValue="320"/>
    </cacheField>
    <cacheField name="Fiber" numFmtId="0">
      <sharedItems containsSemiMixedTypes="0" containsString="0" containsNumber="1" minValue="0" maxValue="14"/>
    </cacheField>
    <cacheField name="Carbs" numFmtId="0">
      <sharedItems containsSemiMixedTypes="0" containsString="0" containsNumber="1" minValue="5" maxValue="23"/>
    </cacheField>
    <cacheField name="Sugars" numFmtId="0">
      <sharedItems containsSemiMixedTypes="0" containsString="0" containsNumber="1" containsInteger="1" minValue="0" maxValue="15"/>
    </cacheField>
    <cacheField name="Shelf" numFmtId="0">
      <sharedItems containsSemiMixedTypes="0" containsString="0" containsNumber="1" containsInteger="1" minValue="1" maxValue="3" count="3">
        <n v="3"/>
        <n v="1"/>
        <n v="2"/>
      </sharedItems>
    </cacheField>
    <cacheField name="Year" numFmtId="0">
      <sharedItems containsString="0" containsBlank="1" containsNumber="1" containsInteger="1" minValue="1942" maxValue="1942"/>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Martin Schedlbauer" refreshedDate="42673.444550578701" createdVersion="6" refreshedVersion="6" minRefreshableVersion="3" recordCount="67">
  <cacheSource type="worksheet">
    <worksheetSource name="Table1"/>
  </cacheSource>
  <cacheFields count="10">
    <cacheField name="Product" numFmtId="1">
      <sharedItems containsSemiMixedTypes="0" containsString="0" containsNumber="1" containsInteger="1" minValue="1" maxValue="67"/>
    </cacheField>
    <cacheField name="Cereal Name" numFmtId="0">
      <sharedItems/>
    </cacheField>
    <cacheField name="Manufacturer" numFmtId="0">
      <sharedItems/>
    </cacheField>
    <cacheField name="Calories" numFmtId="0">
      <sharedItems containsSemiMixedTypes="0" containsString="0" containsNumber="1" containsInteger="1" minValue="50" maxValue="160"/>
    </cacheField>
    <cacheField name="Sodium" numFmtId="0">
      <sharedItems containsSemiMixedTypes="0" containsString="0" containsNumber="1" containsInteger="1" minValue="0" maxValue="320"/>
    </cacheField>
    <cacheField name="Fiber" numFmtId="0">
      <sharedItems containsSemiMixedTypes="0" containsString="0" containsNumber="1" minValue="0" maxValue="14"/>
    </cacheField>
    <cacheField name="Carbs" numFmtId="0">
      <sharedItems containsSemiMixedTypes="0" containsString="0" containsNumber="1" minValue="5" maxValue="23"/>
    </cacheField>
    <cacheField name="Sugars" numFmtId="0">
      <sharedItems containsSemiMixedTypes="0" containsString="0" containsNumber="1" containsInteger="1" minValue="0" maxValue="15"/>
    </cacheField>
    <cacheField name="Shelf" numFmtId="0">
      <sharedItems containsSemiMixedTypes="0" containsString="0" containsNumber="1" containsInteger="1" minValue="1" maxValue="3"/>
    </cacheField>
    <cacheField name="Year" numFmtId="0">
      <sharedItems containsSemiMixedTypes="0" containsString="0" containsNumber="1" containsInteger="1" minValue="1893" maxValue="2012" count="41">
        <n v="1942"/>
        <n v="1916"/>
        <n v="1987"/>
        <n v="1988"/>
        <n v="1965"/>
        <n v="1991"/>
        <n v="1978"/>
        <n v="1915"/>
        <n v="1963"/>
        <n v="1941"/>
        <n v="1984"/>
        <n v="1986"/>
        <n v="1958"/>
        <n v="1894"/>
        <n v="1950"/>
        <n v="1971"/>
        <n v="1893"/>
        <n v="1983"/>
        <n v="1979"/>
        <n v="1982"/>
        <n v="1975"/>
        <n v="1932"/>
        <n v="1897"/>
        <n v="1992"/>
        <n v="1980"/>
        <n v="1985"/>
        <n v="1937"/>
        <n v="1961"/>
        <n v="1964"/>
        <n v="1966"/>
        <n v="1909"/>
        <n v="1968"/>
        <n v="1993"/>
        <n v="1990"/>
        <n v="1930"/>
        <n v="1953"/>
        <n v="1955"/>
        <n v="2012"/>
        <n v="1989"/>
        <n v="1954"/>
        <n v="19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
  <r>
    <x v="0"/>
    <x v="0"/>
    <x v="0"/>
    <x v="0"/>
    <n v="130"/>
    <n v="10"/>
    <n v="5"/>
    <n v="6"/>
    <x v="0"/>
    <n v="1942"/>
  </r>
  <r>
    <x v="1"/>
    <x v="1"/>
    <x v="1"/>
    <x v="0"/>
    <n v="260"/>
    <n v="9"/>
    <n v="7"/>
    <n v="5"/>
    <x v="0"/>
    <m/>
  </r>
  <r>
    <x v="2"/>
    <x v="2"/>
    <x v="1"/>
    <x v="1"/>
    <n v="140"/>
    <n v="14"/>
    <n v="8"/>
    <n v="0"/>
    <x v="0"/>
    <m/>
  </r>
  <r>
    <x v="3"/>
    <x v="3"/>
    <x v="2"/>
    <x v="2"/>
    <n v="200"/>
    <n v="1"/>
    <n v="14"/>
    <n v="8"/>
    <x v="0"/>
    <m/>
  </r>
  <r>
    <x v="4"/>
    <x v="4"/>
    <x v="3"/>
    <x v="2"/>
    <n v="180"/>
    <n v="1.5"/>
    <n v="10.5"/>
    <n v="10"/>
    <x v="1"/>
    <m/>
  </r>
  <r>
    <x v="5"/>
    <x v="5"/>
    <x v="1"/>
    <x v="2"/>
    <n v="125"/>
    <n v="1"/>
    <n v="11"/>
    <n v="14"/>
    <x v="2"/>
    <m/>
  </r>
  <r>
    <x v="6"/>
    <x v="6"/>
    <x v="3"/>
    <x v="3"/>
    <n v="210"/>
    <n v="2"/>
    <n v="18"/>
    <n v="8"/>
    <x v="0"/>
    <m/>
  </r>
  <r>
    <x v="7"/>
    <x v="7"/>
    <x v="2"/>
    <x v="4"/>
    <n v="200"/>
    <n v="4"/>
    <n v="15"/>
    <n v="6"/>
    <x v="1"/>
    <m/>
  </r>
  <r>
    <x v="8"/>
    <x v="8"/>
    <x v="4"/>
    <x v="4"/>
    <n v="210"/>
    <n v="5"/>
    <n v="13"/>
    <n v="5"/>
    <x v="0"/>
    <m/>
  </r>
  <r>
    <x v="9"/>
    <x v="9"/>
    <x v="5"/>
    <x v="5"/>
    <n v="220"/>
    <n v="0"/>
    <n v="12"/>
    <n v="12"/>
    <x v="2"/>
    <m/>
  </r>
  <r>
    <x v="10"/>
    <x v="10"/>
    <x v="3"/>
    <x v="2"/>
    <n v="290"/>
    <n v="2"/>
    <n v="17"/>
    <n v="1"/>
    <x v="1"/>
    <m/>
  </r>
  <r>
    <x v="11"/>
    <x v="11"/>
    <x v="3"/>
    <x v="5"/>
    <n v="210"/>
    <n v="0"/>
    <n v="13"/>
    <n v="9"/>
    <x v="2"/>
    <m/>
  </r>
  <r>
    <x v="12"/>
    <x v="12"/>
    <x v="3"/>
    <x v="2"/>
    <n v="140"/>
    <n v="2"/>
    <n v="13"/>
    <n v="7"/>
    <x v="0"/>
    <m/>
  </r>
  <r>
    <x v="13"/>
    <x v="13"/>
    <x v="3"/>
    <x v="2"/>
    <n v="180"/>
    <n v="0"/>
    <n v="12"/>
    <n v="13"/>
    <x v="2"/>
    <m/>
  </r>
  <r>
    <x v="14"/>
    <x v="14"/>
    <x v="2"/>
    <x v="2"/>
    <n v="280"/>
    <n v="0"/>
    <n v="22"/>
    <n v="3"/>
    <x v="1"/>
    <m/>
  </r>
  <r>
    <x v="15"/>
    <x v="15"/>
    <x v="1"/>
    <x v="6"/>
    <n v="290"/>
    <n v="1"/>
    <n v="21"/>
    <n v="2"/>
    <x v="1"/>
    <m/>
  </r>
  <r>
    <x v="16"/>
    <x v="16"/>
    <x v="1"/>
    <x v="2"/>
    <n v="90"/>
    <n v="1"/>
    <n v="13"/>
    <n v="12"/>
    <x v="2"/>
    <m/>
  </r>
  <r>
    <x v="17"/>
    <x v="17"/>
    <x v="3"/>
    <x v="2"/>
    <n v="180"/>
    <n v="0"/>
    <n v="12"/>
    <n v="13"/>
    <x v="2"/>
    <m/>
  </r>
  <r>
    <x v="18"/>
    <x v="18"/>
    <x v="1"/>
    <x v="2"/>
    <n v="140"/>
    <n v="4"/>
    <n v="10"/>
    <n v="7"/>
    <x v="0"/>
    <m/>
  </r>
  <r>
    <x v="19"/>
    <x v="19"/>
    <x v="0"/>
    <x v="6"/>
    <n v="80"/>
    <n v="1"/>
    <n v="21"/>
    <n v="0"/>
    <x v="2"/>
    <m/>
  </r>
  <r>
    <x v="20"/>
    <x v="20"/>
    <x v="1"/>
    <x v="2"/>
    <n v="220"/>
    <n v="1"/>
    <n v="21"/>
    <n v="3"/>
    <x v="0"/>
    <m/>
  </r>
  <r>
    <x v="21"/>
    <x v="21"/>
    <x v="3"/>
    <x v="6"/>
    <n v="140"/>
    <n v="2"/>
    <n v="11"/>
    <n v="10"/>
    <x v="0"/>
    <m/>
  </r>
  <r>
    <x v="22"/>
    <x v="22"/>
    <x v="2"/>
    <x v="6"/>
    <n v="190"/>
    <n v="1"/>
    <n v="18"/>
    <n v="5"/>
    <x v="0"/>
    <m/>
  </r>
  <r>
    <x v="23"/>
    <x v="23"/>
    <x v="1"/>
    <x v="2"/>
    <n v="125"/>
    <n v="1"/>
    <n v="11"/>
    <n v="13"/>
    <x v="2"/>
    <m/>
  </r>
  <r>
    <x v="24"/>
    <x v="24"/>
    <x v="1"/>
    <x v="2"/>
    <n v="200"/>
    <n v="1"/>
    <n v="14"/>
    <n v="11"/>
    <x v="1"/>
    <m/>
  </r>
  <r>
    <x v="25"/>
    <x v="25"/>
    <x v="1"/>
    <x v="6"/>
    <n v="0"/>
    <n v="3"/>
    <n v="14"/>
    <n v="7"/>
    <x v="2"/>
    <m/>
  </r>
  <r>
    <x v="26"/>
    <x v="26"/>
    <x v="4"/>
    <x v="5"/>
    <n v="160"/>
    <n v="5"/>
    <n v="12"/>
    <n v="10"/>
    <x v="0"/>
    <m/>
  </r>
  <r>
    <x v="27"/>
    <x v="27"/>
    <x v="1"/>
    <x v="5"/>
    <n v="240"/>
    <n v="5"/>
    <n v="14"/>
    <n v="12"/>
    <x v="0"/>
    <m/>
  </r>
  <r>
    <x v="28"/>
    <x v="28"/>
    <x v="4"/>
    <x v="2"/>
    <n v="135"/>
    <n v="0"/>
    <n v="13"/>
    <n v="12"/>
    <x v="2"/>
    <m/>
  </r>
  <r>
    <x v="29"/>
    <x v="29"/>
    <x v="3"/>
    <x v="2"/>
    <n v="280"/>
    <n v="0"/>
    <n v="15"/>
    <n v="9"/>
    <x v="2"/>
    <m/>
  </r>
  <r>
    <x v="30"/>
    <x v="30"/>
    <x v="4"/>
    <x v="6"/>
    <n v="140"/>
    <n v="3"/>
    <n v="15"/>
    <n v="5"/>
    <x v="0"/>
    <m/>
  </r>
  <r>
    <x v="31"/>
    <x v="31"/>
    <x v="4"/>
    <x v="2"/>
    <n v="170"/>
    <n v="3"/>
    <n v="17"/>
    <n v="3"/>
    <x v="0"/>
    <m/>
  </r>
  <r>
    <x v="32"/>
    <x v="32"/>
    <x v="4"/>
    <x v="5"/>
    <n v="75"/>
    <n v="3"/>
    <n v="13"/>
    <n v="4"/>
    <x v="0"/>
    <m/>
  </r>
  <r>
    <x v="33"/>
    <x v="33"/>
    <x v="4"/>
    <x v="2"/>
    <n v="180"/>
    <n v="0"/>
    <n v="14"/>
    <n v="11"/>
    <x v="1"/>
    <m/>
  </r>
  <r>
    <x v="34"/>
    <x v="34"/>
    <x v="5"/>
    <x v="5"/>
    <n v="220"/>
    <n v="1"/>
    <n v="12"/>
    <n v="11"/>
    <x v="2"/>
    <m/>
  </r>
  <r>
    <x v="35"/>
    <x v="35"/>
    <x v="3"/>
    <x v="2"/>
    <n v="250"/>
    <n v="1.5"/>
    <n v="11.5"/>
    <n v="10"/>
    <x v="1"/>
    <m/>
  </r>
  <r>
    <x v="36"/>
    <x v="36"/>
    <x v="1"/>
    <x v="2"/>
    <n v="170"/>
    <n v="1"/>
    <n v="17"/>
    <n v="6"/>
    <x v="0"/>
    <m/>
  </r>
  <r>
    <x v="37"/>
    <x v="37"/>
    <x v="1"/>
    <x v="7"/>
    <n v="170"/>
    <n v="2"/>
    <n v="20"/>
    <n v="9"/>
    <x v="0"/>
    <m/>
  </r>
  <r>
    <x v="38"/>
    <x v="38"/>
    <x v="3"/>
    <x v="2"/>
    <n v="260"/>
    <n v="0"/>
    <n v="21"/>
    <n v="3"/>
    <x v="2"/>
    <m/>
  </r>
  <r>
    <x v="39"/>
    <x v="39"/>
    <x v="5"/>
    <x v="6"/>
    <n v="150"/>
    <n v="2"/>
    <n v="12"/>
    <n v="6"/>
    <x v="2"/>
    <m/>
  </r>
  <r>
    <x v="40"/>
    <x v="40"/>
    <x v="3"/>
    <x v="2"/>
    <n v="180"/>
    <n v="0"/>
    <n v="12"/>
    <n v="12"/>
    <x v="2"/>
    <m/>
  </r>
  <r>
    <x v="41"/>
    <x v="41"/>
    <x v="1"/>
    <x v="8"/>
    <n v="150"/>
    <n v="3"/>
    <n v="17"/>
    <n v="13"/>
    <x v="0"/>
    <m/>
  </r>
  <r>
    <x v="42"/>
    <x v="42"/>
    <x v="3"/>
    <x v="6"/>
    <n v="220"/>
    <n v="2"/>
    <n v="15"/>
    <n v="6"/>
    <x v="1"/>
    <m/>
  </r>
  <r>
    <x v="43"/>
    <x v="43"/>
    <x v="1"/>
    <x v="5"/>
    <n v="190"/>
    <n v="0"/>
    <n v="15"/>
    <n v="9"/>
    <x v="2"/>
    <m/>
  </r>
  <r>
    <x v="44"/>
    <x v="44"/>
    <x v="3"/>
    <x v="3"/>
    <n v="170"/>
    <n v="1.5"/>
    <n v="13.5"/>
    <n v="10"/>
    <x v="0"/>
    <m/>
  </r>
  <r>
    <x v="45"/>
    <x v="45"/>
    <x v="4"/>
    <x v="5"/>
    <n v="200"/>
    <n v="6"/>
    <n v="11"/>
    <n v="14"/>
    <x v="0"/>
    <m/>
  </r>
  <r>
    <x v="46"/>
    <x v="46"/>
    <x v="1"/>
    <x v="6"/>
    <n v="320"/>
    <n v="1"/>
    <n v="20"/>
    <n v="3"/>
    <x v="0"/>
    <m/>
  </r>
  <r>
    <x v="47"/>
    <x v="47"/>
    <x v="5"/>
    <x v="1"/>
    <n v="0"/>
    <n v="0"/>
    <n v="13"/>
    <n v="0"/>
    <x v="0"/>
    <m/>
  </r>
  <r>
    <x v="48"/>
    <x v="48"/>
    <x v="5"/>
    <x v="1"/>
    <n v="0"/>
    <n v="1"/>
    <n v="10"/>
    <n v="0"/>
    <x v="0"/>
    <m/>
  </r>
  <r>
    <x v="49"/>
    <x v="49"/>
    <x v="5"/>
    <x v="6"/>
    <n v="135"/>
    <n v="2"/>
    <n v="14"/>
    <n v="6"/>
    <x v="0"/>
    <m/>
  </r>
  <r>
    <x v="50"/>
    <x v="50"/>
    <x v="1"/>
    <x v="5"/>
    <n v="210"/>
    <n v="5"/>
    <n v="14"/>
    <n v="12"/>
    <x v="2"/>
    <m/>
  </r>
  <r>
    <x v="51"/>
    <x v="51"/>
    <x v="1"/>
    <x v="4"/>
    <n v="0"/>
    <n v="2"/>
    <n v="15"/>
    <n v="6"/>
    <x v="0"/>
    <m/>
  </r>
  <r>
    <x v="52"/>
    <x v="52"/>
    <x v="2"/>
    <x v="2"/>
    <n v="240"/>
    <n v="0"/>
    <n v="23"/>
    <n v="2"/>
    <x v="1"/>
    <m/>
  </r>
  <r>
    <x v="53"/>
    <x v="53"/>
    <x v="1"/>
    <x v="2"/>
    <n v="290"/>
    <n v="0"/>
    <n v="22"/>
    <n v="3"/>
    <x v="1"/>
    <m/>
  </r>
  <r>
    <x v="54"/>
    <x v="54"/>
    <x v="0"/>
    <x v="4"/>
    <n v="0"/>
    <n v="3"/>
    <n v="20"/>
    <n v="0"/>
    <x v="1"/>
    <m/>
  </r>
  <r>
    <x v="55"/>
    <x v="55"/>
    <x v="0"/>
    <x v="9"/>
    <n v="0"/>
    <n v="3"/>
    <n v="16"/>
    <n v="0"/>
    <x v="1"/>
    <m/>
  </r>
  <r>
    <x v="56"/>
    <x v="56"/>
    <x v="0"/>
    <x v="4"/>
    <n v="0"/>
    <n v="4"/>
    <n v="19"/>
    <n v="0"/>
    <x v="1"/>
    <m/>
  </r>
  <r>
    <x v="57"/>
    <x v="57"/>
    <x v="1"/>
    <x v="2"/>
    <n v="70"/>
    <n v="1"/>
    <n v="9"/>
    <n v="15"/>
    <x v="2"/>
    <m/>
  </r>
  <r>
    <x v="58"/>
    <x v="58"/>
    <x v="1"/>
    <x v="2"/>
    <n v="230"/>
    <n v="1"/>
    <n v="16"/>
    <n v="3"/>
    <x v="1"/>
    <m/>
  </r>
  <r>
    <x v="59"/>
    <x v="59"/>
    <x v="0"/>
    <x v="4"/>
    <n v="15"/>
    <n v="3"/>
    <n v="15"/>
    <n v="5"/>
    <x v="2"/>
    <m/>
  </r>
  <r>
    <x v="60"/>
    <x v="60"/>
    <x v="3"/>
    <x v="2"/>
    <n v="200"/>
    <n v="0"/>
    <n v="21"/>
    <n v="3"/>
    <x v="0"/>
    <m/>
  </r>
  <r>
    <x v="61"/>
    <x v="61"/>
    <x v="3"/>
    <x v="7"/>
    <n v="190"/>
    <n v="4"/>
    <n v="15"/>
    <n v="14"/>
    <x v="0"/>
    <m/>
  </r>
  <r>
    <x v="62"/>
    <x v="62"/>
    <x v="3"/>
    <x v="6"/>
    <n v="200"/>
    <n v="3"/>
    <n v="16"/>
    <n v="3"/>
    <x v="0"/>
    <m/>
  </r>
  <r>
    <x v="63"/>
    <x v="63"/>
    <x v="3"/>
    <x v="2"/>
    <n v="140"/>
    <n v="0"/>
    <n v="13"/>
    <n v="12"/>
    <x v="2"/>
    <m/>
  </r>
  <r>
    <x v="64"/>
    <x v="64"/>
    <x v="2"/>
    <x v="6"/>
    <n v="230"/>
    <n v="3"/>
    <n v="17"/>
    <n v="3"/>
    <x v="1"/>
    <m/>
  </r>
  <r>
    <x v="65"/>
    <x v="65"/>
    <x v="3"/>
    <x v="6"/>
    <n v="200"/>
    <n v="3"/>
    <n v="17"/>
    <n v="3"/>
    <x v="1"/>
    <m/>
  </r>
  <r>
    <x v="66"/>
    <x v="66"/>
    <x v="3"/>
    <x v="2"/>
    <n v="200"/>
    <n v="1"/>
    <n v="18"/>
    <n v="8"/>
    <x v="1"/>
    <m/>
  </r>
</pivotCacheRecords>
</file>

<file path=xl/pivotCache/pivotCacheRecords2.xml><?xml version="1.0" encoding="utf-8"?>
<pivotCacheRecords xmlns="http://schemas.openxmlformats.org/spreadsheetml/2006/main" xmlns:r="http://schemas.openxmlformats.org/officeDocument/2006/relationships" count="67">
  <r>
    <n v="5"/>
    <s v="Apple Cinn Cheerios"/>
    <s v="General Mills"/>
    <n v="110"/>
    <n v="180"/>
    <n v="1.5"/>
    <n v="10.5"/>
    <n v="10"/>
    <n v="1"/>
    <x v="0"/>
  </r>
  <r>
    <n v="7"/>
    <s v="Basic 4"/>
    <s v="General Mills"/>
    <n v="130"/>
    <n v="210"/>
    <n v="2"/>
    <n v="18"/>
    <n v="8"/>
    <n v="3"/>
    <x v="1"/>
  </r>
  <r>
    <n v="11"/>
    <s v="Cheerios"/>
    <s v="General Mills"/>
    <n v="110"/>
    <n v="290"/>
    <n v="2"/>
    <n v="17"/>
    <n v="1"/>
    <n v="1"/>
    <x v="1"/>
  </r>
  <r>
    <n v="12"/>
    <s v="Cinnamon Toast Crunch"/>
    <s v="General Mills"/>
    <n v="120"/>
    <n v="210"/>
    <n v="0"/>
    <n v="13"/>
    <n v="9"/>
    <n v="2"/>
    <x v="2"/>
  </r>
  <r>
    <n v="13"/>
    <s v="Clusters"/>
    <s v="General Mills"/>
    <n v="110"/>
    <n v="140"/>
    <n v="2"/>
    <n v="13"/>
    <n v="7"/>
    <n v="3"/>
    <x v="3"/>
  </r>
  <r>
    <n v="14"/>
    <s v="Cocoa Puffs"/>
    <s v="General Mills"/>
    <n v="110"/>
    <n v="180"/>
    <n v="0"/>
    <n v="12"/>
    <n v="13"/>
    <n v="2"/>
    <x v="4"/>
  </r>
  <r>
    <n v="18"/>
    <s v="Count Chocula"/>
    <s v="General Mills"/>
    <n v="110"/>
    <n v="180"/>
    <n v="0"/>
    <n v="12"/>
    <n v="13"/>
    <n v="2"/>
    <x v="5"/>
  </r>
  <r>
    <n v="22"/>
    <s v="Crispy Wheat &amp; Raisins"/>
    <s v="General Mills"/>
    <n v="100"/>
    <n v="140"/>
    <n v="2"/>
    <n v="11"/>
    <n v="10"/>
    <n v="3"/>
    <x v="6"/>
  </r>
  <r>
    <n v="30"/>
    <s v="Golden Grahams"/>
    <s v="General Mills"/>
    <n v="110"/>
    <n v="280"/>
    <n v="0"/>
    <n v="15"/>
    <n v="9"/>
    <n v="2"/>
    <x v="7"/>
  </r>
  <r>
    <n v="36"/>
    <s v="Honey Nut Cheerios"/>
    <s v="General Mills"/>
    <n v="110"/>
    <n v="250"/>
    <n v="1.5"/>
    <n v="11.5"/>
    <n v="10"/>
    <n v="1"/>
    <x v="8"/>
  </r>
  <r>
    <n v="39"/>
    <s v="Kix"/>
    <s v="General Mills"/>
    <n v="110"/>
    <n v="260"/>
    <n v="0"/>
    <n v="21"/>
    <n v="3"/>
    <n v="2"/>
    <x v="9"/>
  </r>
  <r>
    <n v="41"/>
    <s v="Lucky Charms"/>
    <s v="General Mills"/>
    <n v="110"/>
    <n v="180"/>
    <n v="0"/>
    <n v="12"/>
    <n v="12"/>
    <n v="2"/>
    <x v="10"/>
  </r>
  <r>
    <n v="43"/>
    <s v="Multi-Grain Cheerios"/>
    <s v="General Mills"/>
    <n v="100"/>
    <n v="220"/>
    <n v="2"/>
    <n v="15"/>
    <n v="6"/>
    <n v="1"/>
    <x v="11"/>
  </r>
  <r>
    <n v="45"/>
    <s v="Oatmeal Raisin Crisp"/>
    <s v="General Mills"/>
    <n v="130"/>
    <n v="170"/>
    <n v="1.5"/>
    <n v="13.5"/>
    <n v="10"/>
    <n v="3"/>
    <x v="12"/>
  </r>
  <r>
    <n v="61"/>
    <s v="Total Corn Flakes"/>
    <s v="General Mills"/>
    <n v="110"/>
    <n v="200"/>
    <n v="0"/>
    <n v="21"/>
    <n v="3"/>
    <n v="3"/>
    <x v="12"/>
  </r>
  <r>
    <n v="62"/>
    <s v="Total Raisin Bran"/>
    <s v="General Mills"/>
    <n v="140"/>
    <n v="190"/>
    <n v="4"/>
    <n v="15"/>
    <n v="14"/>
    <n v="3"/>
    <x v="13"/>
  </r>
  <r>
    <n v="63"/>
    <s v="Total Whole Grain"/>
    <s v="General Mills"/>
    <n v="100"/>
    <n v="200"/>
    <n v="3"/>
    <n v="16"/>
    <n v="3"/>
    <n v="3"/>
    <x v="14"/>
  </r>
  <r>
    <n v="64"/>
    <s v="Trix"/>
    <s v="General Mills"/>
    <n v="110"/>
    <n v="140"/>
    <n v="0"/>
    <n v="13"/>
    <n v="12"/>
    <n v="2"/>
    <x v="15"/>
  </r>
  <r>
    <n v="66"/>
    <s v="Wheaties"/>
    <s v="General Mills"/>
    <n v="100"/>
    <n v="200"/>
    <n v="3"/>
    <n v="17"/>
    <n v="3"/>
    <n v="1"/>
    <x v="3"/>
  </r>
  <r>
    <n v="67"/>
    <s v="Wheaties Honey Gold"/>
    <s v="General Mills"/>
    <n v="110"/>
    <n v="200"/>
    <n v="1"/>
    <n v="18"/>
    <n v="8"/>
    <n v="1"/>
    <x v="16"/>
  </r>
  <r>
    <n v="2"/>
    <s v="AlI-Bran"/>
    <s v="Kellogg"/>
    <n v="70"/>
    <n v="260"/>
    <n v="9"/>
    <n v="7"/>
    <n v="5"/>
    <n v="3"/>
    <x v="17"/>
  </r>
  <r>
    <n v="3"/>
    <s v="All-Bran w/Extra Fiber"/>
    <s v="Kellogg"/>
    <n v="50"/>
    <n v="140"/>
    <n v="14"/>
    <n v="8"/>
    <n v="0"/>
    <n v="3"/>
    <x v="18"/>
  </r>
  <r>
    <n v="6"/>
    <s v="Apple Jacks"/>
    <s v="Kellogg"/>
    <n v="110"/>
    <n v="125"/>
    <n v="1"/>
    <n v="11"/>
    <n v="14"/>
    <n v="2"/>
    <x v="10"/>
  </r>
  <r>
    <n v="16"/>
    <s v="Corn Flakes"/>
    <s v="Kellogg"/>
    <n v="100"/>
    <n v="290"/>
    <n v="1"/>
    <n v="21"/>
    <n v="2"/>
    <n v="1"/>
    <x v="8"/>
  </r>
  <r>
    <n v="17"/>
    <s v="Corn Pops"/>
    <s v="Kellogg"/>
    <n v="110"/>
    <n v="90"/>
    <n v="1"/>
    <n v="13"/>
    <n v="12"/>
    <n v="2"/>
    <x v="3"/>
  </r>
  <r>
    <n v="19"/>
    <s v="Cracklin' Oat Bran"/>
    <s v="Kellogg"/>
    <n v="110"/>
    <n v="140"/>
    <n v="4"/>
    <n v="10"/>
    <n v="7"/>
    <n v="3"/>
    <x v="6"/>
  </r>
  <r>
    <n v="21"/>
    <s v="Crispix"/>
    <s v="Kellogg"/>
    <n v="110"/>
    <n v="220"/>
    <n v="1"/>
    <n v="21"/>
    <n v="3"/>
    <n v="3"/>
    <x v="19"/>
  </r>
  <r>
    <n v="24"/>
    <s v="Froot Loops"/>
    <s v="Kellogg"/>
    <n v="110"/>
    <n v="125"/>
    <n v="1"/>
    <n v="11"/>
    <n v="13"/>
    <n v="2"/>
    <x v="10"/>
  </r>
  <r>
    <n v="25"/>
    <s v="Frosted Flakes"/>
    <s v="Kellogg"/>
    <n v="110"/>
    <n v="200"/>
    <n v="1"/>
    <n v="14"/>
    <n v="11"/>
    <n v="1"/>
    <x v="15"/>
  </r>
  <r>
    <n v="26"/>
    <s v="Frosted Mini-Whests"/>
    <s v="Kellogg"/>
    <n v="100"/>
    <n v="0"/>
    <n v="3"/>
    <n v="14"/>
    <n v="7"/>
    <n v="2"/>
    <x v="20"/>
  </r>
  <r>
    <n v="28"/>
    <s v="Fruitful Bran"/>
    <s v="Kellogg"/>
    <n v="120"/>
    <n v="240"/>
    <n v="5"/>
    <n v="14"/>
    <n v="12"/>
    <n v="3"/>
    <x v="21"/>
  </r>
  <r>
    <n v="37"/>
    <s v="Just Right Crunchy Nugget"/>
    <s v="Kellogg"/>
    <n v="110"/>
    <n v="170"/>
    <n v="1"/>
    <n v="17"/>
    <n v="6"/>
    <n v="3"/>
    <x v="22"/>
  </r>
  <r>
    <n v="38"/>
    <s v="Just Right Fruit &amp;Nut"/>
    <s v="Kellogg"/>
    <n v="140"/>
    <n v="170"/>
    <n v="2"/>
    <n v="20"/>
    <n v="9"/>
    <n v="3"/>
    <x v="23"/>
  </r>
  <r>
    <n v="42"/>
    <s v="Mueslix Crispy Blend"/>
    <s v="Kellogg"/>
    <n v="160"/>
    <n v="150"/>
    <n v="3"/>
    <n v="17"/>
    <n v="13"/>
    <n v="3"/>
    <x v="4"/>
  </r>
  <r>
    <n v="44"/>
    <s v="Nut &amp; Honey Crunch"/>
    <s v="Kellogg"/>
    <n v="120"/>
    <n v="190"/>
    <n v="0"/>
    <n v="15"/>
    <n v="9"/>
    <n v="2"/>
    <x v="24"/>
  </r>
  <r>
    <n v="47"/>
    <s v="Product 19"/>
    <s v="Kellogg"/>
    <n v="100"/>
    <n v="320"/>
    <n v="1"/>
    <n v="20"/>
    <n v="3"/>
    <n v="3"/>
    <x v="18"/>
  </r>
  <r>
    <n v="51"/>
    <s v="Raisin Bran"/>
    <s v="Kellogg"/>
    <n v="120"/>
    <n v="210"/>
    <n v="5"/>
    <n v="14"/>
    <n v="12"/>
    <n v="2"/>
    <x v="25"/>
  </r>
  <r>
    <n v="52"/>
    <s v="Raisin Squares"/>
    <s v="Kellogg"/>
    <n v="90"/>
    <n v="0"/>
    <n v="2"/>
    <n v="15"/>
    <n v="6"/>
    <n v="3"/>
    <x v="25"/>
  </r>
  <r>
    <n v="54"/>
    <s v="Rice Krispies"/>
    <s v="Kellogg"/>
    <n v="110"/>
    <n v="290"/>
    <n v="0"/>
    <n v="22"/>
    <n v="3"/>
    <n v="1"/>
    <x v="26"/>
  </r>
  <r>
    <n v="58"/>
    <s v="Smacks"/>
    <s v="Kellogg"/>
    <n v="110"/>
    <n v="70"/>
    <n v="1"/>
    <n v="9"/>
    <n v="15"/>
    <n v="2"/>
    <x v="27"/>
  </r>
  <r>
    <n v="59"/>
    <s v="Special K"/>
    <s v="Kellogg"/>
    <n v="110"/>
    <n v="230"/>
    <n v="1"/>
    <n v="16"/>
    <n v="3"/>
    <n v="1"/>
    <x v="28"/>
  </r>
  <r>
    <n v="1"/>
    <s v="100% Bran"/>
    <s v="Nabisco"/>
    <n v="70"/>
    <n v="130"/>
    <n v="10"/>
    <n v="5"/>
    <n v="6"/>
    <n v="3"/>
    <x v="24"/>
  </r>
  <r>
    <n v="20"/>
    <s v="Cream of Wheat"/>
    <s v="Nabisco"/>
    <n v="100"/>
    <n v="80"/>
    <n v="1"/>
    <n v="21"/>
    <n v="0"/>
    <n v="2"/>
    <x v="23"/>
  </r>
  <r>
    <n v="55"/>
    <s v="Shrdded Wht Spn Size"/>
    <s v="Nabisco"/>
    <n v="90"/>
    <n v="0"/>
    <n v="3"/>
    <n v="20"/>
    <n v="0"/>
    <n v="1"/>
    <x v="2"/>
  </r>
  <r>
    <n v="56"/>
    <s v="Shredded Wheat"/>
    <s v="Nabisco"/>
    <n v="80"/>
    <n v="0"/>
    <n v="3"/>
    <n v="16"/>
    <n v="0"/>
    <n v="1"/>
    <x v="5"/>
  </r>
  <r>
    <n v="57"/>
    <s v="Shredded Wheat n Bran"/>
    <s v="Nabisco"/>
    <n v="90"/>
    <n v="0"/>
    <n v="4"/>
    <n v="19"/>
    <n v="0"/>
    <n v="1"/>
    <x v="0"/>
  </r>
  <r>
    <n v="60"/>
    <s v="Strawberry Fruit Wheels"/>
    <s v="Nabisco"/>
    <n v="90"/>
    <n v="15"/>
    <n v="3"/>
    <n v="15"/>
    <n v="5"/>
    <n v="2"/>
    <x v="29"/>
  </r>
  <r>
    <n v="9"/>
    <s v="Bran Flakes"/>
    <s v="Post"/>
    <n v="90"/>
    <n v="210"/>
    <n v="5"/>
    <n v="13"/>
    <n v="5"/>
    <n v="3"/>
    <x v="30"/>
  </r>
  <r>
    <n v="27"/>
    <s v="Fruit &amp; Fibre"/>
    <s v="Post"/>
    <n v="120"/>
    <n v="160"/>
    <n v="5"/>
    <n v="12"/>
    <n v="10"/>
    <n v="3"/>
    <x v="30"/>
  </r>
  <r>
    <n v="29"/>
    <s v="Fruity Pebbles"/>
    <s v="Post"/>
    <n v="110"/>
    <n v="135"/>
    <n v="0"/>
    <n v="13"/>
    <n v="12"/>
    <n v="2"/>
    <x v="31"/>
  </r>
  <r>
    <n v="31"/>
    <s v="Grape Nuts Flakes"/>
    <s v="Post"/>
    <n v="100"/>
    <n v="140"/>
    <n v="3"/>
    <n v="15"/>
    <n v="5"/>
    <n v="3"/>
    <x v="0"/>
  </r>
  <r>
    <n v="32"/>
    <s v="Grape-Nuts"/>
    <s v="Post"/>
    <n v="110"/>
    <n v="170"/>
    <n v="3"/>
    <n v="17"/>
    <n v="3"/>
    <n v="3"/>
    <x v="19"/>
  </r>
  <r>
    <n v="33"/>
    <s v="Great Grains Pecan"/>
    <s v="Post"/>
    <n v="120"/>
    <n v="75"/>
    <n v="3"/>
    <n v="13"/>
    <n v="4"/>
    <n v="3"/>
    <x v="14"/>
  </r>
  <r>
    <n v="34"/>
    <s v="Honey Comb"/>
    <s v="Post"/>
    <n v="110"/>
    <n v="180"/>
    <n v="0"/>
    <n v="14"/>
    <n v="11"/>
    <n v="1"/>
    <x v="32"/>
  </r>
  <r>
    <n v="46"/>
    <s v="Post Nat. Raisin Bran"/>
    <s v="Post"/>
    <n v="120"/>
    <n v="200"/>
    <n v="6"/>
    <n v="11"/>
    <n v="14"/>
    <n v="3"/>
    <x v="33"/>
  </r>
  <r>
    <n v="10"/>
    <s v="Cap'n'Crunch"/>
    <s v="Quaker"/>
    <n v="120"/>
    <n v="220"/>
    <n v="0"/>
    <n v="12"/>
    <n v="12"/>
    <n v="2"/>
    <x v="34"/>
  </r>
  <r>
    <n v="35"/>
    <s v="Honey Graham Ohs"/>
    <s v="Quaker"/>
    <n v="120"/>
    <n v="220"/>
    <n v="1"/>
    <n v="12"/>
    <n v="11"/>
    <n v="2"/>
    <x v="32"/>
  </r>
  <r>
    <n v="40"/>
    <s v="Life"/>
    <s v="Quaker"/>
    <n v="100"/>
    <n v="150"/>
    <n v="2"/>
    <n v="12"/>
    <n v="6"/>
    <n v="2"/>
    <x v="35"/>
  </r>
  <r>
    <n v="48"/>
    <s v="Puffed Rice"/>
    <s v="Quaker"/>
    <n v="50"/>
    <n v="0"/>
    <n v="0"/>
    <n v="13"/>
    <n v="0"/>
    <n v="3"/>
    <x v="36"/>
  </r>
  <r>
    <n v="49"/>
    <s v="Puffed Wheat"/>
    <s v="Quaker"/>
    <n v="50"/>
    <n v="0"/>
    <n v="1"/>
    <n v="10"/>
    <n v="0"/>
    <n v="3"/>
    <x v="37"/>
  </r>
  <r>
    <n v="50"/>
    <s v="Quaker Oat Squares"/>
    <s v="Quaker"/>
    <n v="100"/>
    <n v="135"/>
    <n v="2"/>
    <n v="14"/>
    <n v="6"/>
    <n v="3"/>
    <x v="31"/>
  </r>
  <r>
    <n v="4"/>
    <s v="Almond Delight"/>
    <s v="Ralston Purina"/>
    <n v="110"/>
    <n v="200"/>
    <n v="1"/>
    <n v="14"/>
    <n v="8"/>
    <n v="3"/>
    <x v="38"/>
  </r>
  <r>
    <n v="8"/>
    <s v="Bran Chex"/>
    <s v="Ralston Purina"/>
    <n v="90"/>
    <n v="200"/>
    <n v="4"/>
    <n v="15"/>
    <n v="6"/>
    <n v="1"/>
    <x v="27"/>
  </r>
  <r>
    <n v="15"/>
    <s v="Corn Chex"/>
    <s v="Ralston Purina"/>
    <n v="110"/>
    <n v="280"/>
    <n v="0"/>
    <n v="22"/>
    <n v="3"/>
    <n v="1"/>
    <x v="39"/>
  </r>
  <r>
    <n v="23"/>
    <s v="Double Chex"/>
    <s v="Ralston Purina"/>
    <n v="100"/>
    <n v="190"/>
    <n v="1"/>
    <n v="18"/>
    <n v="5"/>
    <n v="3"/>
    <x v="26"/>
  </r>
  <r>
    <n v="53"/>
    <s v="Rice Chex"/>
    <s v="Ralston Purina"/>
    <n v="110"/>
    <n v="240"/>
    <n v="0"/>
    <n v="23"/>
    <n v="2"/>
    <n v="1"/>
    <x v="40"/>
  </r>
  <r>
    <n v="65"/>
    <s v="Wheat Chex"/>
    <s v="Ralston Purina"/>
    <n v="100"/>
    <n v="230"/>
    <n v="3"/>
    <n v="17"/>
    <n v="3"/>
    <n v="1"/>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itemPrintTitles="1" createdVersion="6" indent="0" showHeaders="0" compact="0" outline="1" outlineData="1" compactData="0" multipleFieldFilters="0">
  <location ref="A3:D15" firstHeaderRow="0" firstDataRow="1" firstDataCol="2"/>
  <pivotFields count="10">
    <pivotField compact="0" numFmtId="1"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axis="axisRow" dataField="1" compact="0" showAll="0">
      <items count="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axis="axisRow" compact="0" showAll="0">
      <items count="7">
        <item x="3"/>
        <item h="1" sd="0" x="1"/>
        <item x="0"/>
        <item h="1" sd="0" x="4"/>
        <item h="1" sd="0" x="5"/>
        <item h="1" x="2"/>
        <item t="default"/>
      </items>
    </pivotField>
    <pivotField dataField="1" compact="0" showAll="0">
      <items count="11">
        <item x="1"/>
        <item x="0"/>
        <item x="9"/>
        <item x="4"/>
        <item x="6"/>
        <item x="2"/>
        <item x="5"/>
        <item x="3"/>
        <item x="7"/>
        <item x="8"/>
        <item t="default"/>
      </items>
    </pivotField>
    <pivotField compact="0" showAll="0"/>
    <pivotField compact="0" showAll="0"/>
    <pivotField compact="0" showAll="0"/>
    <pivotField compact="0" showAll="0"/>
    <pivotField compact="0" showAll="0">
      <items count="4">
        <item h="1" x="1"/>
        <item x="2"/>
        <item h="1" x="0"/>
        <item t="default"/>
      </items>
    </pivotField>
    <pivotField compact="0" showAll="0"/>
  </pivotFields>
  <rowFields count="2">
    <field x="2"/>
    <field x="1"/>
  </rowFields>
  <rowItems count="12">
    <i>
      <x/>
    </i>
    <i r="1">
      <x v="11"/>
    </i>
    <i r="1">
      <x v="13"/>
    </i>
    <i r="1">
      <x v="17"/>
    </i>
    <i r="1">
      <x v="29"/>
    </i>
    <i r="1">
      <x v="38"/>
    </i>
    <i r="1">
      <x v="40"/>
    </i>
    <i r="1">
      <x v="63"/>
    </i>
    <i>
      <x v="2"/>
    </i>
    <i r="1">
      <x v="19"/>
    </i>
    <i r="1">
      <x v="59"/>
    </i>
    <i t="grand">
      <x/>
    </i>
  </rowItems>
  <colFields count="1">
    <field x="-2"/>
  </colFields>
  <colItems count="2">
    <i>
      <x/>
    </i>
    <i i="1">
      <x v="1"/>
    </i>
  </colItems>
  <dataFields count="2">
    <dataField name="Number of Products" fld="1" subtotal="count" baseField="2" baseItem="0"/>
    <dataField name="Average Calories" fld="3" subtotal="average" baseField="2" baseItem="1" numFmtId="1"/>
  </dataFields>
  <pivotTableStyleInfo name="PivotStyleLight17"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45" firstHeaderRow="1" firstDataRow="1" firstDataCol="1"/>
  <pivotFields count="10">
    <pivotField numFmtId="1" showAll="0"/>
    <pivotField showAll="0"/>
    <pivotField showAll="0"/>
    <pivotField dataField="1" showAll="0"/>
    <pivotField showAll="0"/>
    <pivotField showAll="0"/>
    <pivotField showAll="0"/>
    <pivotField showAll="0"/>
    <pivotField showAll="0"/>
    <pivotField axis="axisRow" showAll="0">
      <items count="42">
        <item x="16"/>
        <item x="13"/>
        <item x="22"/>
        <item x="30"/>
        <item x="7"/>
        <item x="1"/>
        <item x="40"/>
        <item x="34"/>
        <item x="21"/>
        <item x="26"/>
        <item x="9"/>
        <item x="0"/>
        <item x="14"/>
        <item x="35"/>
        <item x="39"/>
        <item x="36"/>
        <item x="12"/>
        <item x="27"/>
        <item x="8"/>
        <item x="28"/>
        <item x="4"/>
        <item x="29"/>
        <item x="31"/>
        <item x="15"/>
        <item x="20"/>
        <item x="6"/>
        <item x="18"/>
        <item x="24"/>
        <item x="19"/>
        <item x="17"/>
        <item x="10"/>
        <item x="25"/>
        <item x="11"/>
        <item x="2"/>
        <item x="3"/>
        <item x="38"/>
        <item x="33"/>
        <item x="5"/>
        <item x="23"/>
        <item x="32"/>
        <item x="37"/>
        <item t="default"/>
      </items>
    </pivotField>
  </pivotFields>
  <rowFields count="1">
    <field x="9"/>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Items count="1">
    <i/>
  </colItems>
  <dataFields count="1">
    <dataField name="Average of Calories" fld="3" subtotal="average" baseField="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anufacturer" sourceName="Manufacturer">
  <pivotTables>
    <pivotTable tabId="12" name="PivotTable9"/>
  </pivotTables>
  <data>
    <tabular pivotCacheId="1">
      <items count="6">
        <i x="3" s="1"/>
        <i x="1"/>
        <i x="0" s="1"/>
        <i x="4"/>
        <i x="5"/>
        <i x="2"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helf" sourceName="Shelf">
  <pivotTables>
    <pivotTable tabId="12" name="PivotTable9"/>
  </pivotTables>
  <data>
    <tabular pivotCacheId="1">
      <items count="3">
        <i x="1"/>
        <i x="2"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anufacturer" cache="Slicer_Manufacturer" caption="Manufacturer" rowHeight="225425"/>
  <slicer name="Shelf" cache="Slicer_Shelf" caption="Shelf" rowHeight="225425"/>
</slicers>
</file>

<file path=xl/tables/table1.xml><?xml version="1.0" encoding="utf-8"?>
<table xmlns="http://schemas.openxmlformats.org/spreadsheetml/2006/main" id="1" name="Table1" displayName="Table1" ref="A1:J68" totalsRowShown="0" headerRowDxfId="11" dataDxfId="10">
  <autoFilter ref="A1:J68"/>
  <sortState ref="A2:I68">
    <sortCondition ref="C1:C68"/>
  </sortState>
  <tableColumns count="10">
    <tableColumn id="1" name="Product" dataDxfId="9"/>
    <tableColumn id="2" name="Cereal Name" dataDxfId="8"/>
    <tableColumn id="3" name="Manufacturer" dataDxfId="7"/>
    <tableColumn id="4" name="Calories" dataDxfId="6"/>
    <tableColumn id="5" name="Sodium" dataDxfId="5"/>
    <tableColumn id="6" name="Fiber" dataDxfId="4"/>
    <tableColumn id="7" name="Carbs" dataDxfId="3"/>
    <tableColumn id="8" name="Sugars" dataDxfId="2"/>
    <tableColumn id="9" name="Shelf" dataDxfId="1"/>
    <tableColumn id="10" name="Ye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workbookViewId="0">
      <selection activeCell="B4" sqref="B4"/>
    </sheetView>
  </sheetViews>
  <sheetFormatPr defaultColWidth="10.42578125" defaultRowHeight="12.75" x14ac:dyDescent="0.2"/>
  <cols>
    <col min="1" max="1" width="9.140625" style="6" customWidth="1"/>
    <col min="2" max="2" width="23.5703125" bestFit="1" customWidth="1"/>
    <col min="3" max="3" width="14.140625" bestFit="1" customWidth="1"/>
    <col min="4" max="4" width="9.5703125" bestFit="1" customWidth="1"/>
    <col min="5" max="5" width="8.5703125" bestFit="1" customWidth="1"/>
    <col min="6" max="6" width="6.42578125" bestFit="1" customWidth="1"/>
    <col min="7" max="7" width="7.140625" bestFit="1" customWidth="1"/>
    <col min="8" max="8" width="8.42578125" bestFit="1" customWidth="1"/>
    <col min="9" max="9" width="6.42578125" bestFit="1" customWidth="1"/>
    <col min="10" max="10" width="9.140625" customWidth="1"/>
    <col min="11" max="11" width="8.85546875" bestFit="1" customWidth="1"/>
    <col min="12" max="12" width="21.5703125" bestFit="1" customWidth="1"/>
  </cols>
  <sheetData>
    <row r="1" spans="1:12" ht="15.75" thickBot="1" x14ac:dyDescent="0.3">
      <c r="A1" s="53" t="s">
        <v>79</v>
      </c>
      <c r="B1" s="54" t="s">
        <v>69</v>
      </c>
      <c r="C1" s="54" t="s">
        <v>68</v>
      </c>
      <c r="D1" s="54" t="s">
        <v>0</v>
      </c>
      <c r="E1" s="54" t="s">
        <v>1</v>
      </c>
      <c r="F1" s="54" t="s">
        <v>70</v>
      </c>
      <c r="G1" s="54" t="s">
        <v>2</v>
      </c>
      <c r="H1" s="54" t="s">
        <v>3</v>
      </c>
      <c r="I1" s="54" t="s">
        <v>71</v>
      </c>
      <c r="J1" s="54" t="s">
        <v>149</v>
      </c>
      <c r="K1" s="5"/>
      <c r="L1" s="5"/>
    </row>
    <row r="2" spans="1:12" ht="15" x14ac:dyDescent="0.25">
      <c r="A2" s="48">
        <v>1</v>
      </c>
      <c r="B2" s="49" t="s">
        <v>4</v>
      </c>
      <c r="C2" s="49" t="s">
        <v>62</v>
      </c>
      <c r="D2" s="50">
        <v>70</v>
      </c>
      <c r="E2" s="51">
        <v>130</v>
      </c>
      <c r="F2" s="51">
        <v>10</v>
      </c>
      <c r="G2" s="51">
        <v>5</v>
      </c>
      <c r="H2" s="51">
        <v>6</v>
      </c>
      <c r="I2" s="51">
        <v>3</v>
      </c>
      <c r="J2" s="64">
        <v>1942</v>
      </c>
    </row>
    <row r="3" spans="1:12" ht="15" x14ac:dyDescent="0.25">
      <c r="A3" s="48">
        <v>2</v>
      </c>
      <c r="B3" s="49" t="s">
        <v>73</v>
      </c>
      <c r="C3" s="49" t="s">
        <v>63</v>
      </c>
      <c r="D3" s="50">
        <v>70</v>
      </c>
      <c r="E3" s="51">
        <v>260</v>
      </c>
      <c r="F3" s="51">
        <v>9</v>
      </c>
      <c r="G3" s="51">
        <v>7</v>
      </c>
      <c r="H3" s="51">
        <v>5</v>
      </c>
      <c r="I3" s="51">
        <v>3</v>
      </c>
      <c r="J3" s="65">
        <v>1916</v>
      </c>
    </row>
    <row r="4" spans="1:12" ht="15" x14ac:dyDescent="0.25">
      <c r="A4" s="48">
        <v>3</v>
      </c>
      <c r="B4" s="49" t="s">
        <v>74</v>
      </c>
      <c r="C4" s="49" t="s">
        <v>63</v>
      </c>
      <c r="D4" s="50">
        <v>50</v>
      </c>
      <c r="E4" s="51">
        <v>140</v>
      </c>
      <c r="F4" s="51">
        <v>14</v>
      </c>
      <c r="G4" s="51">
        <v>8</v>
      </c>
      <c r="H4" s="51">
        <v>0</v>
      </c>
      <c r="I4" s="51">
        <v>3</v>
      </c>
      <c r="J4" s="64">
        <v>1916</v>
      </c>
    </row>
    <row r="5" spans="1:12" ht="15" x14ac:dyDescent="0.25">
      <c r="A5" s="48">
        <v>4</v>
      </c>
      <c r="B5" s="49" t="s">
        <v>5</v>
      </c>
      <c r="C5" s="49" t="s">
        <v>64</v>
      </c>
      <c r="D5" s="50">
        <v>110</v>
      </c>
      <c r="E5" s="51">
        <v>200</v>
      </c>
      <c r="F5" s="51">
        <v>1</v>
      </c>
      <c r="G5" s="51">
        <v>14</v>
      </c>
      <c r="H5" s="51">
        <v>8</v>
      </c>
      <c r="I5" s="51">
        <v>3</v>
      </c>
      <c r="J5" s="64">
        <v>1987</v>
      </c>
    </row>
    <row r="6" spans="1:12" ht="15" x14ac:dyDescent="0.25">
      <c r="A6" s="48">
        <v>5</v>
      </c>
      <c r="B6" s="49" t="s">
        <v>6</v>
      </c>
      <c r="C6" s="49" t="s">
        <v>65</v>
      </c>
      <c r="D6" s="50">
        <v>110</v>
      </c>
      <c r="E6" s="51">
        <v>180</v>
      </c>
      <c r="F6" s="52">
        <v>1.5</v>
      </c>
      <c r="G6" s="52">
        <v>10.5</v>
      </c>
      <c r="H6" s="51">
        <v>10</v>
      </c>
      <c r="I6" s="51">
        <v>1</v>
      </c>
      <c r="J6" s="64">
        <v>1988</v>
      </c>
    </row>
    <row r="7" spans="1:12" ht="15" x14ac:dyDescent="0.25">
      <c r="A7" s="48">
        <v>6</v>
      </c>
      <c r="B7" s="49" t="s">
        <v>7</v>
      </c>
      <c r="C7" s="49" t="s">
        <v>63</v>
      </c>
      <c r="D7" s="50">
        <v>110</v>
      </c>
      <c r="E7" s="51">
        <v>125</v>
      </c>
      <c r="F7" s="51">
        <v>1</v>
      </c>
      <c r="G7" s="51">
        <v>11</v>
      </c>
      <c r="H7" s="51">
        <v>14</v>
      </c>
      <c r="I7" s="51">
        <v>2</v>
      </c>
      <c r="J7" s="64">
        <v>1965</v>
      </c>
    </row>
    <row r="8" spans="1:12" ht="15" x14ac:dyDescent="0.25">
      <c r="A8" s="48">
        <v>7</v>
      </c>
      <c r="B8" s="49" t="s">
        <v>8</v>
      </c>
      <c r="C8" s="49" t="s">
        <v>65</v>
      </c>
      <c r="D8" s="50">
        <v>130</v>
      </c>
      <c r="E8" s="51">
        <v>210</v>
      </c>
      <c r="F8" s="51">
        <v>2</v>
      </c>
      <c r="G8" s="51">
        <v>18</v>
      </c>
      <c r="H8" s="51">
        <v>8</v>
      </c>
      <c r="I8" s="51">
        <v>3</v>
      </c>
      <c r="J8" s="64">
        <v>1991</v>
      </c>
    </row>
    <row r="9" spans="1:12" ht="15" x14ac:dyDescent="0.25">
      <c r="A9" s="48">
        <v>8</v>
      </c>
      <c r="B9" s="49" t="s">
        <v>9</v>
      </c>
      <c r="C9" s="49" t="s">
        <v>64</v>
      </c>
      <c r="D9" s="50">
        <v>90</v>
      </c>
      <c r="E9" s="51">
        <v>200</v>
      </c>
      <c r="F9" s="51">
        <v>4</v>
      </c>
      <c r="G9" s="51">
        <v>15</v>
      </c>
      <c r="H9" s="51">
        <v>6</v>
      </c>
      <c r="I9" s="51">
        <v>1</v>
      </c>
      <c r="J9" s="64">
        <v>1978</v>
      </c>
    </row>
    <row r="10" spans="1:12" ht="15" x14ac:dyDescent="0.25">
      <c r="A10" s="48">
        <v>9</v>
      </c>
      <c r="B10" s="49" t="s">
        <v>10</v>
      </c>
      <c r="C10" s="49" t="s">
        <v>66</v>
      </c>
      <c r="D10" s="50">
        <v>90</v>
      </c>
      <c r="E10" s="51">
        <v>210</v>
      </c>
      <c r="F10" s="51">
        <v>5</v>
      </c>
      <c r="G10" s="51">
        <v>13</v>
      </c>
      <c r="H10" s="51">
        <v>5</v>
      </c>
      <c r="I10" s="51">
        <v>3</v>
      </c>
      <c r="J10" s="64">
        <v>1915</v>
      </c>
    </row>
    <row r="11" spans="1:12" ht="15" x14ac:dyDescent="0.25">
      <c r="A11" s="48">
        <v>10</v>
      </c>
      <c r="B11" s="49" t="s">
        <v>11</v>
      </c>
      <c r="C11" s="49" t="s">
        <v>67</v>
      </c>
      <c r="D11" s="50">
        <v>120</v>
      </c>
      <c r="E11" s="51">
        <v>220</v>
      </c>
      <c r="F11" s="51">
        <v>0</v>
      </c>
      <c r="G11" s="51">
        <v>12</v>
      </c>
      <c r="H11" s="51">
        <v>12</v>
      </c>
      <c r="I11" s="51">
        <v>2</v>
      </c>
      <c r="J11" s="64">
        <v>1963</v>
      </c>
    </row>
    <row r="12" spans="1:12" ht="15" x14ac:dyDescent="0.25">
      <c r="A12" s="48">
        <v>11</v>
      </c>
      <c r="B12" s="49" t="s">
        <v>12</v>
      </c>
      <c r="C12" s="49" t="s">
        <v>65</v>
      </c>
      <c r="D12" s="50">
        <v>110</v>
      </c>
      <c r="E12" s="51">
        <v>290</v>
      </c>
      <c r="F12" s="51">
        <v>2</v>
      </c>
      <c r="G12" s="51">
        <v>17</v>
      </c>
      <c r="H12" s="51">
        <v>1</v>
      </c>
      <c r="I12" s="51">
        <v>1</v>
      </c>
      <c r="J12" s="64">
        <v>1941</v>
      </c>
    </row>
    <row r="13" spans="1:12" ht="15" x14ac:dyDescent="0.25">
      <c r="A13" s="48">
        <v>12</v>
      </c>
      <c r="B13" s="49" t="s">
        <v>75</v>
      </c>
      <c r="C13" s="49" t="s">
        <v>65</v>
      </c>
      <c r="D13" s="50">
        <v>120</v>
      </c>
      <c r="E13" s="51">
        <v>210</v>
      </c>
      <c r="F13" s="51">
        <v>0</v>
      </c>
      <c r="G13" s="51">
        <v>13</v>
      </c>
      <c r="H13" s="51">
        <v>9</v>
      </c>
      <c r="I13" s="51">
        <v>2</v>
      </c>
      <c r="J13" s="64">
        <v>1984</v>
      </c>
    </row>
    <row r="14" spans="1:12" ht="15" x14ac:dyDescent="0.25">
      <c r="A14" s="48">
        <v>13</v>
      </c>
      <c r="B14" s="49" t="s">
        <v>13</v>
      </c>
      <c r="C14" s="49" t="s">
        <v>65</v>
      </c>
      <c r="D14" s="50">
        <v>110</v>
      </c>
      <c r="E14" s="51">
        <v>140</v>
      </c>
      <c r="F14" s="51">
        <v>2</v>
      </c>
      <c r="G14" s="51">
        <v>13</v>
      </c>
      <c r="H14" s="51">
        <v>7</v>
      </c>
      <c r="I14" s="51">
        <v>3</v>
      </c>
      <c r="J14" s="64">
        <v>1986</v>
      </c>
    </row>
    <row r="15" spans="1:12" ht="15" x14ac:dyDescent="0.25">
      <c r="A15" s="48">
        <v>14</v>
      </c>
      <c r="B15" s="49" t="s">
        <v>14</v>
      </c>
      <c r="C15" s="49" t="s">
        <v>65</v>
      </c>
      <c r="D15" s="50">
        <v>110</v>
      </c>
      <c r="E15" s="51">
        <v>180</v>
      </c>
      <c r="F15" s="51">
        <v>0</v>
      </c>
      <c r="G15" s="51">
        <v>12</v>
      </c>
      <c r="H15" s="51">
        <v>13</v>
      </c>
      <c r="I15" s="51">
        <v>2</v>
      </c>
      <c r="J15" s="64">
        <v>1958</v>
      </c>
    </row>
    <row r="16" spans="1:12" ht="15" x14ac:dyDescent="0.25">
      <c r="A16" s="48">
        <v>15</v>
      </c>
      <c r="B16" s="49" t="s">
        <v>15</v>
      </c>
      <c r="C16" s="49" t="s">
        <v>64</v>
      </c>
      <c r="D16" s="50">
        <v>110</v>
      </c>
      <c r="E16" s="51">
        <v>280</v>
      </c>
      <c r="F16" s="51">
        <v>0</v>
      </c>
      <c r="G16" s="51">
        <v>22</v>
      </c>
      <c r="H16" s="51">
        <v>3</v>
      </c>
      <c r="I16" s="51">
        <v>1</v>
      </c>
      <c r="J16" s="64">
        <v>1958</v>
      </c>
    </row>
    <row r="17" spans="1:10" ht="15" x14ac:dyDescent="0.25">
      <c r="A17" s="48">
        <v>16</v>
      </c>
      <c r="B17" s="49" t="s">
        <v>16</v>
      </c>
      <c r="C17" s="49" t="s">
        <v>63</v>
      </c>
      <c r="D17" s="50">
        <v>100</v>
      </c>
      <c r="E17" s="51">
        <v>290</v>
      </c>
      <c r="F17" s="51">
        <v>1</v>
      </c>
      <c r="G17" s="51">
        <v>21</v>
      </c>
      <c r="H17" s="51">
        <v>2</v>
      </c>
      <c r="I17" s="51">
        <v>1</v>
      </c>
      <c r="J17" s="64">
        <v>1894</v>
      </c>
    </row>
    <row r="18" spans="1:10" ht="15" x14ac:dyDescent="0.25">
      <c r="A18" s="48">
        <v>17</v>
      </c>
      <c r="B18" s="49" t="s">
        <v>17</v>
      </c>
      <c r="C18" s="49" t="s">
        <v>63</v>
      </c>
      <c r="D18" s="50">
        <v>110</v>
      </c>
      <c r="E18" s="51">
        <v>90</v>
      </c>
      <c r="F18" s="51">
        <v>1</v>
      </c>
      <c r="G18" s="51">
        <v>13</v>
      </c>
      <c r="H18" s="51">
        <v>12</v>
      </c>
      <c r="I18" s="51">
        <v>2</v>
      </c>
      <c r="J18" s="64">
        <v>1950</v>
      </c>
    </row>
    <row r="19" spans="1:10" ht="15" x14ac:dyDescent="0.25">
      <c r="A19" s="48">
        <v>18</v>
      </c>
      <c r="B19" s="49" t="s">
        <v>18</v>
      </c>
      <c r="C19" s="49" t="s">
        <v>65</v>
      </c>
      <c r="D19" s="50">
        <v>110</v>
      </c>
      <c r="E19" s="51">
        <v>180</v>
      </c>
      <c r="F19" s="51">
        <v>0</v>
      </c>
      <c r="G19" s="51">
        <v>12</v>
      </c>
      <c r="H19" s="51">
        <v>13</v>
      </c>
      <c r="I19" s="51">
        <v>2</v>
      </c>
      <c r="J19" s="64">
        <v>1971</v>
      </c>
    </row>
    <row r="20" spans="1:10" ht="15" x14ac:dyDescent="0.25">
      <c r="A20" s="48">
        <v>19</v>
      </c>
      <c r="B20" s="49" t="s">
        <v>19</v>
      </c>
      <c r="C20" s="49" t="s">
        <v>63</v>
      </c>
      <c r="D20" s="50">
        <v>110</v>
      </c>
      <c r="E20" s="51">
        <v>140</v>
      </c>
      <c r="F20" s="51">
        <v>4</v>
      </c>
      <c r="G20" s="51">
        <v>10</v>
      </c>
      <c r="H20" s="51">
        <v>7</v>
      </c>
      <c r="I20" s="51">
        <v>3</v>
      </c>
      <c r="J20" s="64">
        <v>1988</v>
      </c>
    </row>
    <row r="21" spans="1:10" ht="15" x14ac:dyDescent="0.25">
      <c r="A21" s="48">
        <v>20</v>
      </c>
      <c r="B21" s="49" t="s">
        <v>20</v>
      </c>
      <c r="C21" s="49" t="s">
        <v>62</v>
      </c>
      <c r="D21" s="50">
        <v>100</v>
      </c>
      <c r="E21" s="51">
        <v>80</v>
      </c>
      <c r="F21" s="51">
        <v>1</v>
      </c>
      <c r="G21" s="51">
        <v>21</v>
      </c>
      <c r="H21" s="51">
        <v>0</v>
      </c>
      <c r="I21" s="51">
        <v>2</v>
      </c>
      <c r="J21" s="64">
        <v>1893</v>
      </c>
    </row>
    <row r="22" spans="1:10" ht="15" x14ac:dyDescent="0.25">
      <c r="A22" s="48">
        <v>21</v>
      </c>
      <c r="B22" s="49" t="s">
        <v>21</v>
      </c>
      <c r="C22" s="49" t="s">
        <v>63</v>
      </c>
      <c r="D22" s="50">
        <v>110</v>
      </c>
      <c r="E22" s="51">
        <v>220</v>
      </c>
      <c r="F22" s="51">
        <v>1</v>
      </c>
      <c r="G22" s="51">
        <v>21</v>
      </c>
      <c r="H22" s="51">
        <v>3</v>
      </c>
      <c r="I22" s="51">
        <v>3</v>
      </c>
      <c r="J22" s="64">
        <v>1983</v>
      </c>
    </row>
    <row r="23" spans="1:10" ht="15" x14ac:dyDescent="0.25">
      <c r="A23" s="48">
        <v>22</v>
      </c>
      <c r="B23" s="49" t="s">
        <v>22</v>
      </c>
      <c r="C23" s="49" t="s">
        <v>65</v>
      </c>
      <c r="D23" s="50">
        <v>100</v>
      </c>
      <c r="E23" s="51">
        <v>140</v>
      </c>
      <c r="F23" s="51">
        <v>2</v>
      </c>
      <c r="G23" s="51">
        <v>11</v>
      </c>
      <c r="H23" s="51">
        <v>10</v>
      </c>
      <c r="I23" s="51">
        <v>3</v>
      </c>
      <c r="J23" s="64">
        <v>1979</v>
      </c>
    </row>
    <row r="24" spans="1:10" ht="15" x14ac:dyDescent="0.25">
      <c r="A24" s="48">
        <v>23</v>
      </c>
      <c r="B24" s="49" t="s">
        <v>23</v>
      </c>
      <c r="C24" s="49" t="s">
        <v>64</v>
      </c>
      <c r="D24" s="50">
        <v>100</v>
      </c>
      <c r="E24" s="51">
        <v>190</v>
      </c>
      <c r="F24" s="51">
        <v>1</v>
      </c>
      <c r="G24" s="51">
        <v>18</v>
      </c>
      <c r="H24" s="51">
        <v>5</v>
      </c>
      <c r="I24" s="51">
        <v>3</v>
      </c>
      <c r="J24" s="64">
        <v>1984</v>
      </c>
    </row>
    <row r="25" spans="1:10" ht="15" x14ac:dyDescent="0.25">
      <c r="A25" s="48">
        <v>24</v>
      </c>
      <c r="B25" s="49" t="s">
        <v>24</v>
      </c>
      <c r="C25" s="49" t="s">
        <v>63</v>
      </c>
      <c r="D25" s="50">
        <v>110</v>
      </c>
      <c r="E25" s="51">
        <v>125</v>
      </c>
      <c r="F25" s="51">
        <v>1</v>
      </c>
      <c r="G25" s="51">
        <v>11</v>
      </c>
      <c r="H25" s="51">
        <v>13</v>
      </c>
      <c r="I25" s="51">
        <v>2</v>
      </c>
      <c r="J25" s="64">
        <v>1963</v>
      </c>
    </row>
    <row r="26" spans="1:10" ht="15" x14ac:dyDescent="0.25">
      <c r="A26" s="48">
        <v>25</v>
      </c>
      <c r="B26" s="49" t="s">
        <v>25</v>
      </c>
      <c r="C26" s="49" t="s">
        <v>63</v>
      </c>
      <c r="D26" s="50">
        <v>110</v>
      </c>
      <c r="E26" s="51">
        <v>200</v>
      </c>
      <c r="F26" s="51">
        <v>1</v>
      </c>
      <c r="G26" s="51">
        <v>14</v>
      </c>
      <c r="H26" s="51">
        <v>11</v>
      </c>
      <c r="I26" s="51">
        <v>1</v>
      </c>
      <c r="J26" s="64">
        <v>1988</v>
      </c>
    </row>
    <row r="27" spans="1:10" ht="15" x14ac:dyDescent="0.25">
      <c r="A27" s="48">
        <v>26</v>
      </c>
      <c r="B27" s="49" t="s">
        <v>26</v>
      </c>
      <c r="C27" s="49" t="s">
        <v>63</v>
      </c>
      <c r="D27" s="50">
        <v>100</v>
      </c>
      <c r="E27" s="51">
        <v>0</v>
      </c>
      <c r="F27" s="51">
        <v>3</v>
      </c>
      <c r="G27" s="51">
        <v>14</v>
      </c>
      <c r="H27" s="51">
        <v>7</v>
      </c>
      <c r="I27" s="51">
        <v>2</v>
      </c>
      <c r="J27" s="64">
        <v>1978</v>
      </c>
    </row>
    <row r="28" spans="1:10" ht="15" x14ac:dyDescent="0.25">
      <c r="A28" s="48">
        <v>27</v>
      </c>
      <c r="B28" s="49" t="s">
        <v>72</v>
      </c>
      <c r="C28" s="49" t="s">
        <v>66</v>
      </c>
      <c r="D28" s="50">
        <v>120</v>
      </c>
      <c r="E28" s="51">
        <v>160</v>
      </c>
      <c r="F28" s="51">
        <v>5</v>
      </c>
      <c r="G28" s="51">
        <v>12</v>
      </c>
      <c r="H28" s="51">
        <v>10</v>
      </c>
      <c r="I28" s="51">
        <v>3</v>
      </c>
      <c r="J28" s="64">
        <v>1982</v>
      </c>
    </row>
    <row r="29" spans="1:10" ht="15" x14ac:dyDescent="0.25">
      <c r="A29" s="48">
        <v>28</v>
      </c>
      <c r="B29" s="49" t="s">
        <v>27</v>
      </c>
      <c r="C29" s="49" t="s">
        <v>63</v>
      </c>
      <c r="D29" s="50">
        <v>120</v>
      </c>
      <c r="E29" s="51">
        <v>240</v>
      </c>
      <c r="F29" s="51">
        <v>5</v>
      </c>
      <c r="G29" s="51">
        <v>14</v>
      </c>
      <c r="H29" s="51">
        <v>12</v>
      </c>
      <c r="I29" s="51">
        <v>3</v>
      </c>
      <c r="J29" s="64">
        <v>1984</v>
      </c>
    </row>
    <row r="30" spans="1:10" ht="15" x14ac:dyDescent="0.25">
      <c r="A30" s="48">
        <v>29</v>
      </c>
      <c r="B30" s="49" t="s">
        <v>28</v>
      </c>
      <c r="C30" s="49" t="s">
        <v>66</v>
      </c>
      <c r="D30" s="50">
        <v>110</v>
      </c>
      <c r="E30" s="51">
        <v>135</v>
      </c>
      <c r="F30" s="51">
        <v>0</v>
      </c>
      <c r="G30" s="51">
        <v>13</v>
      </c>
      <c r="H30" s="51">
        <v>12</v>
      </c>
      <c r="I30" s="51">
        <v>2</v>
      </c>
      <c r="J30" s="64">
        <v>1971</v>
      </c>
    </row>
    <row r="31" spans="1:10" ht="15" x14ac:dyDescent="0.25">
      <c r="A31" s="48">
        <v>30</v>
      </c>
      <c r="B31" s="49" t="s">
        <v>29</v>
      </c>
      <c r="C31" s="49" t="s">
        <v>65</v>
      </c>
      <c r="D31" s="50">
        <v>110</v>
      </c>
      <c r="E31" s="51">
        <v>280</v>
      </c>
      <c r="F31" s="51">
        <v>0</v>
      </c>
      <c r="G31" s="51">
        <v>15</v>
      </c>
      <c r="H31" s="51">
        <v>9</v>
      </c>
      <c r="I31" s="51">
        <v>2</v>
      </c>
      <c r="J31" s="64">
        <v>1975</v>
      </c>
    </row>
    <row r="32" spans="1:10" ht="15" x14ac:dyDescent="0.25">
      <c r="A32" s="48">
        <v>31</v>
      </c>
      <c r="B32" s="49" t="s">
        <v>30</v>
      </c>
      <c r="C32" s="49" t="s">
        <v>66</v>
      </c>
      <c r="D32" s="50">
        <v>100</v>
      </c>
      <c r="E32" s="51">
        <v>140</v>
      </c>
      <c r="F32" s="51">
        <v>3</v>
      </c>
      <c r="G32" s="51">
        <v>15</v>
      </c>
      <c r="H32" s="51">
        <v>5</v>
      </c>
      <c r="I32" s="51">
        <v>3</v>
      </c>
      <c r="J32" s="64">
        <v>1932</v>
      </c>
    </row>
    <row r="33" spans="1:10" ht="15" x14ac:dyDescent="0.25">
      <c r="A33" s="48">
        <v>32</v>
      </c>
      <c r="B33" s="49" t="s">
        <v>31</v>
      </c>
      <c r="C33" s="49" t="s">
        <v>66</v>
      </c>
      <c r="D33" s="50">
        <v>110</v>
      </c>
      <c r="E33" s="51">
        <v>170</v>
      </c>
      <c r="F33" s="51">
        <v>3</v>
      </c>
      <c r="G33" s="51">
        <v>17</v>
      </c>
      <c r="H33" s="51">
        <v>3</v>
      </c>
      <c r="I33" s="51">
        <v>3</v>
      </c>
      <c r="J33" s="64">
        <v>1897</v>
      </c>
    </row>
    <row r="34" spans="1:10" ht="15" x14ac:dyDescent="0.25">
      <c r="A34" s="48">
        <v>33</v>
      </c>
      <c r="B34" s="49" t="s">
        <v>32</v>
      </c>
      <c r="C34" s="49" t="s">
        <v>66</v>
      </c>
      <c r="D34" s="50">
        <v>120</v>
      </c>
      <c r="E34" s="51">
        <v>75</v>
      </c>
      <c r="F34" s="51">
        <v>3</v>
      </c>
      <c r="G34" s="51">
        <v>13</v>
      </c>
      <c r="H34" s="51">
        <v>4</v>
      </c>
      <c r="I34" s="51">
        <v>3</v>
      </c>
      <c r="J34" s="64">
        <v>1992</v>
      </c>
    </row>
    <row r="35" spans="1:10" ht="15" x14ac:dyDescent="0.25">
      <c r="A35" s="48">
        <v>34</v>
      </c>
      <c r="B35" s="49" t="s">
        <v>33</v>
      </c>
      <c r="C35" s="49" t="s">
        <v>66</v>
      </c>
      <c r="D35" s="50">
        <v>110</v>
      </c>
      <c r="E35" s="51">
        <v>180</v>
      </c>
      <c r="F35" s="51">
        <v>0</v>
      </c>
      <c r="G35" s="51">
        <v>14</v>
      </c>
      <c r="H35" s="51">
        <v>11</v>
      </c>
      <c r="I35" s="51">
        <v>1</v>
      </c>
      <c r="J35" s="64">
        <v>1965</v>
      </c>
    </row>
    <row r="36" spans="1:10" ht="15" x14ac:dyDescent="0.25">
      <c r="A36" s="48">
        <v>35</v>
      </c>
      <c r="B36" s="49" t="s">
        <v>34</v>
      </c>
      <c r="C36" s="49" t="s">
        <v>67</v>
      </c>
      <c r="D36" s="50">
        <v>120</v>
      </c>
      <c r="E36" s="51">
        <v>220</v>
      </c>
      <c r="F36" s="51">
        <v>1</v>
      </c>
      <c r="G36" s="51">
        <v>12</v>
      </c>
      <c r="H36" s="51">
        <v>11</v>
      </c>
      <c r="I36" s="51">
        <v>2</v>
      </c>
      <c r="J36" s="64">
        <v>1980</v>
      </c>
    </row>
    <row r="37" spans="1:10" ht="15" x14ac:dyDescent="0.25">
      <c r="A37" s="48">
        <v>36</v>
      </c>
      <c r="B37" s="49" t="s">
        <v>35</v>
      </c>
      <c r="C37" s="49" t="s">
        <v>65</v>
      </c>
      <c r="D37" s="50">
        <v>110</v>
      </c>
      <c r="E37" s="51">
        <v>250</v>
      </c>
      <c r="F37" s="52">
        <v>1.5</v>
      </c>
      <c r="G37" s="52">
        <v>11.5</v>
      </c>
      <c r="H37" s="51">
        <v>10</v>
      </c>
      <c r="I37" s="51">
        <v>1</v>
      </c>
      <c r="J37" s="64">
        <v>1979</v>
      </c>
    </row>
    <row r="38" spans="1:10" ht="15" x14ac:dyDescent="0.25">
      <c r="A38" s="48">
        <v>37</v>
      </c>
      <c r="B38" s="49" t="s">
        <v>36</v>
      </c>
      <c r="C38" s="49" t="s">
        <v>63</v>
      </c>
      <c r="D38" s="50">
        <v>110</v>
      </c>
      <c r="E38" s="51">
        <v>170</v>
      </c>
      <c r="F38" s="51">
        <v>1</v>
      </c>
      <c r="G38" s="51">
        <v>17</v>
      </c>
      <c r="H38" s="51">
        <v>6</v>
      </c>
      <c r="I38" s="51">
        <v>3</v>
      </c>
      <c r="J38" s="64">
        <v>1985</v>
      </c>
    </row>
    <row r="39" spans="1:10" ht="15" x14ac:dyDescent="0.25">
      <c r="A39" s="48">
        <v>38</v>
      </c>
      <c r="B39" s="49" t="s">
        <v>76</v>
      </c>
      <c r="C39" s="49" t="s">
        <v>63</v>
      </c>
      <c r="D39" s="50">
        <v>140</v>
      </c>
      <c r="E39" s="51">
        <v>170</v>
      </c>
      <c r="F39" s="51">
        <v>2</v>
      </c>
      <c r="G39" s="51">
        <v>20</v>
      </c>
      <c r="H39" s="51">
        <v>9</v>
      </c>
      <c r="I39" s="51">
        <v>3</v>
      </c>
      <c r="J39" s="64">
        <v>1985</v>
      </c>
    </row>
    <row r="40" spans="1:10" ht="15" x14ac:dyDescent="0.25">
      <c r="A40" s="48">
        <v>39</v>
      </c>
      <c r="B40" s="49" t="s">
        <v>77</v>
      </c>
      <c r="C40" s="49" t="s">
        <v>65</v>
      </c>
      <c r="D40" s="50">
        <v>110</v>
      </c>
      <c r="E40" s="51">
        <v>260</v>
      </c>
      <c r="F40" s="51">
        <v>0</v>
      </c>
      <c r="G40" s="51">
        <v>21</v>
      </c>
      <c r="H40" s="51">
        <v>3</v>
      </c>
      <c r="I40" s="51">
        <v>2</v>
      </c>
      <c r="J40" s="64">
        <v>1937</v>
      </c>
    </row>
    <row r="41" spans="1:10" ht="15" x14ac:dyDescent="0.25">
      <c r="A41" s="48">
        <v>40</v>
      </c>
      <c r="B41" s="49" t="s">
        <v>37</v>
      </c>
      <c r="C41" s="49" t="s">
        <v>67</v>
      </c>
      <c r="D41" s="50">
        <v>100</v>
      </c>
      <c r="E41" s="51">
        <v>150</v>
      </c>
      <c r="F41" s="51">
        <v>2</v>
      </c>
      <c r="G41" s="51">
        <v>12</v>
      </c>
      <c r="H41" s="51">
        <v>6</v>
      </c>
      <c r="I41" s="51">
        <v>2</v>
      </c>
      <c r="J41" s="64">
        <v>1961</v>
      </c>
    </row>
    <row r="42" spans="1:10" ht="15" x14ac:dyDescent="0.25">
      <c r="A42" s="48">
        <v>41</v>
      </c>
      <c r="B42" s="49" t="s">
        <v>38</v>
      </c>
      <c r="C42" s="49" t="s">
        <v>65</v>
      </c>
      <c r="D42" s="50">
        <v>110</v>
      </c>
      <c r="E42" s="51">
        <v>180</v>
      </c>
      <c r="F42" s="51">
        <v>0</v>
      </c>
      <c r="G42" s="51">
        <v>12</v>
      </c>
      <c r="H42" s="51">
        <v>12</v>
      </c>
      <c r="I42" s="51">
        <v>2</v>
      </c>
      <c r="J42" s="64">
        <v>1964</v>
      </c>
    </row>
    <row r="43" spans="1:10" ht="15" x14ac:dyDescent="0.25">
      <c r="A43" s="48">
        <v>42</v>
      </c>
      <c r="B43" s="49" t="s">
        <v>39</v>
      </c>
      <c r="C43" s="49" t="s">
        <v>63</v>
      </c>
      <c r="D43" s="50">
        <v>160</v>
      </c>
      <c r="E43" s="51">
        <v>150</v>
      </c>
      <c r="F43" s="51">
        <v>3</v>
      </c>
      <c r="G43" s="51">
        <v>17</v>
      </c>
      <c r="H43" s="51">
        <v>13</v>
      </c>
      <c r="I43" s="51">
        <v>3</v>
      </c>
      <c r="J43" s="64">
        <v>1980</v>
      </c>
    </row>
    <row r="44" spans="1:10" ht="15" x14ac:dyDescent="0.25">
      <c r="A44" s="48">
        <v>43</v>
      </c>
      <c r="B44" s="49" t="s">
        <v>40</v>
      </c>
      <c r="C44" s="49" t="s">
        <v>65</v>
      </c>
      <c r="D44" s="50">
        <v>100</v>
      </c>
      <c r="E44" s="51">
        <v>220</v>
      </c>
      <c r="F44" s="51">
        <v>2</v>
      </c>
      <c r="G44" s="51">
        <v>15</v>
      </c>
      <c r="H44" s="51">
        <v>6</v>
      </c>
      <c r="I44" s="51">
        <v>1</v>
      </c>
      <c r="J44" s="64">
        <v>1992</v>
      </c>
    </row>
    <row r="45" spans="1:10" ht="15" x14ac:dyDescent="0.25">
      <c r="A45" s="48">
        <v>44</v>
      </c>
      <c r="B45" s="49" t="s">
        <v>78</v>
      </c>
      <c r="C45" s="49" t="s">
        <v>63</v>
      </c>
      <c r="D45" s="50">
        <v>120</v>
      </c>
      <c r="E45" s="51">
        <v>190</v>
      </c>
      <c r="F45" s="51">
        <v>0</v>
      </c>
      <c r="G45" s="51">
        <v>15</v>
      </c>
      <c r="H45" s="51">
        <v>9</v>
      </c>
      <c r="I45" s="51">
        <v>2</v>
      </c>
      <c r="J45" s="64">
        <v>1987</v>
      </c>
    </row>
    <row r="46" spans="1:10" ht="15" x14ac:dyDescent="0.25">
      <c r="A46" s="48">
        <v>45</v>
      </c>
      <c r="B46" s="49" t="s">
        <v>41</v>
      </c>
      <c r="C46" s="49" t="s">
        <v>65</v>
      </c>
      <c r="D46" s="50">
        <v>130</v>
      </c>
      <c r="E46" s="51">
        <v>170</v>
      </c>
      <c r="F46" s="52">
        <v>1.5</v>
      </c>
      <c r="G46" s="52">
        <v>13.5</v>
      </c>
      <c r="H46" s="51">
        <v>10</v>
      </c>
      <c r="I46" s="51">
        <v>3</v>
      </c>
      <c r="J46" s="64">
        <v>1991</v>
      </c>
    </row>
    <row r="47" spans="1:10" ht="15" x14ac:dyDescent="0.25">
      <c r="A47" s="48">
        <v>46</v>
      </c>
      <c r="B47" s="49" t="s">
        <v>42</v>
      </c>
      <c r="C47" s="49" t="s">
        <v>66</v>
      </c>
      <c r="D47" s="50">
        <v>120</v>
      </c>
      <c r="E47" s="51">
        <v>200</v>
      </c>
      <c r="F47" s="51">
        <v>6</v>
      </c>
      <c r="G47" s="51">
        <v>11</v>
      </c>
      <c r="H47" s="51">
        <v>14</v>
      </c>
      <c r="I47" s="51">
        <v>3</v>
      </c>
      <c r="J47" s="64">
        <v>1942</v>
      </c>
    </row>
    <row r="48" spans="1:10" ht="15" x14ac:dyDescent="0.25">
      <c r="A48" s="48">
        <v>47</v>
      </c>
      <c r="B48" s="49" t="s">
        <v>43</v>
      </c>
      <c r="C48" s="49" t="s">
        <v>63</v>
      </c>
      <c r="D48" s="50">
        <v>100</v>
      </c>
      <c r="E48" s="51">
        <v>320</v>
      </c>
      <c r="F48" s="51">
        <v>1</v>
      </c>
      <c r="G48" s="51">
        <v>20</v>
      </c>
      <c r="H48" s="51">
        <v>3</v>
      </c>
      <c r="I48" s="51">
        <v>3</v>
      </c>
      <c r="J48" s="64">
        <v>1966</v>
      </c>
    </row>
    <row r="49" spans="1:10" ht="15" x14ac:dyDescent="0.25">
      <c r="A49" s="48">
        <v>48</v>
      </c>
      <c r="B49" s="49" t="s">
        <v>44</v>
      </c>
      <c r="C49" s="49" t="s">
        <v>67</v>
      </c>
      <c r="D49" s="50">
        <v>50</v>
      </c>
      <c r="E49" s="51">
        <v>0</v>
      </c>
      <c r="F49" s="51">
        <v>0</v>
      </c>
      <c r="G49" s="51">
        <v>13</v>
      </c>
      <c r="H49" s="51">
        <v>0</v>
      </c>
      <c r="I49" s="51">
        <v>3</v>
      </c>
      <c r="J49" s="64">
        <v>1909</v>
      </c>
    </row>
    <row r="50" spans="1:10" ht="15" x14ac:dyDescent="0.25">
      <c r="A50" s="48">
        <v>49</v>
      </c>
      <c r="B50" s="49" t="s">
        <v>45</v>
      </c>
      <c r="C50" s="49" t="s">
        <v>67</v>
      </c>
      <c r="D50" s="50">
        <v>50</v>
      </c>
      <c r="E50" s="51">
        <v>0</v>
      </c>
      <c r="F50" s="51">
        <v>1</v>
      </c>
      <c r="G50" s="51">
        <v>10</v>
      </c>
      <c r="H50" s="51">
        <v>0</v>
      </c>
      <c r="I50" s="51">
        <v>3</v>
      </c>
      <c r="J50" s="64">
        <v>1909</v>
      </c>
    </row>
    <row r="51" spans="1:10" ht="15" x14ac:dyDescent="0.25">
      <c r="A51" s="48">
        <v>50</v>
      </c>
      <c r="B51" s="49" t="s">
        <v>46</v>
      </c>
      <c r="C51" s="49" t="s">
        <v>67</v>
      </c>
      <c r="D51" s="50">
        <v>100</v>
      </c>
      <c r="E51" s="51">
        <v>135</v>
      </c>
      <c r="F51" s="51">
        <v>2</v>
      </c>
      <c r="G51" s="51">
        <v>14</v>
      </c>
      <c r="H51" s="51">
        <v>6</v>
      </c>
      <c r="I51" s="51">
        <v>3</v>
      </c>
      <c r="J51" s="64">
        <v>1968</v>
      </c>
    </row>
    <row r="52" spans="1:10" ht="15" x14ac:dyDescent="0.25">
      <c r="A52" s="48">
        <v>51</v>
      </c>
      <c r="B52" s="49" t="s">
        <v>47</v>
      </c>
      <c r="C52" s="49" t="s">
        <v>63</v>
      </c>
      <c r="D52" s="50">
        <v>120</v>
      </c>
      <c r="E52" s="51">
        <v>210</v>
      </c>
      <c r="F52" s="51">
        <v>5</v>
      </c>
      <c r="G52" s="51">
        <v>14</v>
      </c>
      <c r="H52" s="51">
        <v>12</v>
      </c>
      <c r="I52" s="51">
        <v>2</v>
      </c>
      <c r="J52" s="64">
        <v>1942</v>
      </c>
    </row>
    <row r="53" spans="1:10" ht="15" x14ac:dyDescent="0.25">
      <c r="A53" s="48">
        <v>52</v>
      </c>
      <c r="B53" s="49" t="s">
        <v>48</v>
      </c>
      <c r="C53" s="49" t="s">
        <v>63</v>
      </c>
      <c r="D53" s="50">
        <v>90</v>
      </c>
      <c r="E53" s="51">
        <v>0</v>
      </c>
      <c r="F53" s="51">
        <v>2</v>
      </c>
      <c r="G53" s="51">
        <v>15</v>
      </c>
      <c r="H53" s="51">
        <v>6</v>
      </c>
      <c r="I53" s="51">
        <v>3</v>
      </c>
      <c r="J53" s="64">
        <v>1982</v>
      </c>
    </row>
    <row r="54" spans="1:10" ht="15" x14ac:dyDescent="0.25">
      <c r="A54" s="48">
        <v>53</v>
      </c>
      <c r="B54" s="49" t="s">
        <v>49</v>
      </c>
      <c r="C54" s="49" t="s">
        <v>64</v>
      </c>
      <c r="D54" s="50">
        <v>110</v>
      </c>
      <c r="E54" s="51">
        <v>240</v>
      </c>
      <c r="F54" s="51">
        <v>0</v>
      </c>
      <c r="G54" s="51">
        <v>23</v>
      </c>
      <c r="H54" s="51">
        <v>2</v>
      </c>
      <c r="I54" s="51">
        <v>1</v>
      </c>
      <c r="J54" s="64">
        <v>1950</v>
      </c>
    </row>
    <row r="55" spans="1:10" ht="15" x14ac:dyDescent="0.25">
      <c r="A55" s="48">
        <v>54</v>
      </c>
      <c r="B55" s="49" t="s">
        <v>50</v>
      </c>
      <c r="C55" s="49" t="s">
        <v>63</v>
      </c>
      <c r="D55" s="50">
        <v>110</v>
      </c>
      <c r="E55" s="51">
        <v>290</v>
      </c>
      <c r="F55" s="51">
        <v>0</v>
      </c>
      <c r="G55" s="51">
        <v>22</v>
      </c>
      <c r="H55" s="51">
        <v>3</v>
      </c>
      <c r="I55" s="51">
        <v>1</v>
      </c>
      <c r="J55" s="64">
        <v>1993</v>
      </c>
    </row>
    <row r="56" spans="1:10" ht="15" x14ac:dyDescent="0.25">
      <c r="A56" s="48">
        <v>55</v>
      </c>
      <c r="B56" s="49" t="s">
        <v>51</v>
      </c>
      <c r="C56" s="49" t="s">
        <v>62</v>
      </c>
      <c r="D56" s="50">
        <v>90</v>
      </c>
      <c r="E56" s="51">
        <v>0</v>
      </c>
      <c r="F56" s="51">
        <v>3</v>
      </c>
      <c r="G56" s="51">
        <v>20</v>
      </c>
      <c r="H56" s="51">
        <v>0</v>
      </c>
      <c r="I56" s="51">
        <v>1</v>
      </c>
      <c r="J56" s="64">
        <v>1990</v>
      </c>
    </row>
    <row r="57" spans="1:10" ht="15" x14ac:dyDescent="0.25">
      <c r="A57" s="48">
        <v>56</v>
      </c>
      <c r="B57" s="49" t="s">
        <v>52</v>
      </c>
      <c r="C57" s="49" t="s">
        <v>62</v>
      </c>
      <c r="D57" s="50">
        <v>80</v>
      </c>
      <c r="E57" s="51">
        <v>0</v>
      </c>
      <c r="F57" s="51">
        <v>3</v>
      </c>
      <c r="G57" s="51">
        <v>16</v>
      </c>
      <c r="H57" s="51">
        <v>0</v>
      </c>
      <c r="I57" s="51">
        <v>1</v>
      </c>
      <c r="J57" s="64">
        <v>1930</v>
      </c>
    </row>
    <row r="58" spans="1:10" ht="15" x14ac:dyDescent="0.25">
      <c r="A58" s="48">
        <v>57</v>
      </c>
      <c r="B58" s="49" t="s">
        <v>53</v>
      </c>
      <c r="C58" s="49" t="s">
        <v>62</v>
      </c>
      <c r="D58" s="50">
        <v>90</v>
      </c>
      <c r="E58" s="51">
        <v>0</v>
      </c>
      <c r="F58" s="51">
        <v>4</v>
      </c>
      <c r="G58" s="51">
        <v>19</v>
      </c>
      <c r="H58" s="51">
        <v>0</v>
      </c>
      <c r="I58" s="51">
        <v>1</v>
      </c>
      <c r="J58" s="64">
        <v>1993</v>
      </c>
    </row>
    <row r="59" spans="1:10" ht="15" x14ac:dyDescent="0.25">
      <c r="A59" s="48">
        <v>58</v>
      </c>
      <c r="B59" s="49" t="s">
        <v>54</v>
      </c>
      <c r="C59" s="49" t="s">
        <v>63</v>
      </c>
      <c r="D59" s="50">
        <v>110</v>
      </c>
      <c r="E59" s="51">
        <v>70</v>
      </c>
      <c r="F59" s="51">
        <v>1</v>
      </c>
      <c r="G59" s="51">
        <v>9</v>
      </c>
      <c r="H59" s="51">
        <v>15</v>
      </c>
      <c r="I59" s="51">
        <v>2</v>
      </c>
      <c r="J59" s="64">
        <v>1953</v>
      </c>
    </row>
    <row r="60" spans="1:10" ht="15" x14ac:dyDescent="0.25">
      <c r="A60" s="48">
        <v>59</v>
      </c>
      <c r="B60" s="49" t="s">
        <v>55</v>
      </c>
      <c r="C60" s="49" t="s">
        <v>63</v>
      </c>
      <c r="D60" s="50">
        <v>110</v>
      </c>
      <c r="E60" s="51">
        <v>230</v>
      </c>
      <c r="F60" s="51">
        <v>1</v>
      </c>
      <c r="G60" s="51">
        <v>16</v>
      </c>
      <c r="H60" s="51">
        <v>3</v>
      </c>
      <c r="I60" s="51">
        <v>1</v>
      </c>
      <c r="J60" s="64">
        <v>1955</v>
      </c>
    </row>
    <row r="61" spans="1:10" ht="15" x14ac:dyDescent="0.25">
      <c r="A61" s="48">
        <v>60</v>
      </c>
      <c r="B61" s="49" t="s">
        <v>56</v>
      </c>
      <c r="C61" s="49" t="s">
        <v>62</v>
      </c>
      <c r="D61" s="50">
        <v>90</v>
      </c>
      <c r="E61" s="51">
        <v>15</v>
      </c>
      <c r="F61" s="51">
        <v>3</v>
      </c>
      <c r="G61" s="51">
        <v>15</v>
      </c>
      <c r="H61" s="51">
        <v>5</v>
      </c>
      <c r="I61" s="51">
        <v>2</v>
      </c>
      <c r="J61" s="64">
        <v>2012</v>
      </c>
    </row>
    <row r="62" spans="1:10" ht="15" x14ac:dyDescent="0.25">
      <c r="A62" s="48">
        <v>61</v>
      </c>
      <c r="B62" s="49" t="s">
        <v>80</v>
      </c>
      <c r="C62" s="49" t="s">
        <v>65</v>
      </c>
      <c r="D62" s="50">
        <v>110</v>
      </c>
      <c r="E62" s="51">
        <v>200</v>
      </c>
      <c r="F62" s="51">
        <v>0</v>
      </c>
      <c r="G62" s="51">
        <v>21</v>
      </c>
      <c r="H62" s="51">
        <v>3</v>
      </c>
      <c r="I62" s="51">
        <v>3</v>
      </c>
      <c r="J62" s="64">
        <v>1968</v>
      </c>
    </row>
    <row r="63" spans="1:10" ht="15" x14ac:dyDescent="0.25">
      <c r="A63" s="48">
        <v>62</v>
      </c>
      <c r="B63" s="49" t="s">
        <v>57</v>
      </c>
      <c r="C63" s="49" t="s">
        <v>65</v>
      </c>
      <c r="D63" s="50">
        <v>140</v>
      </c>
      <c r="E63" s="51">
        <v>190</v>
      </c>
      <c r="F63" s="51">
        <v>4</v>
      </c>
      <c r="G63" s="51">
        <v>15</v>
      </c>
      <c r="H63" s="51">
        <v>14</v>
      </c>
      <c r="I63" s="51">
        <v>3</v>
      </c>
      <c r="J63" s="64">
        <v>1989</v>
      </c>
    </row>
    <row r="64" spans="1:10" ht="15" x14ac:dyDescent="0.25">
      <c r="A64" s="48">
        <v>63</v>
      </c>
      <c r="B64" s="49" t="s">
        <v>58</v>
      </c>
      <c r="C64" s="49" t="s">
        <v>65</v>
      </c>
      <c r="D64" s="50">
        <v>100</v>
      </c>
      <c r="E64" s="51">
        <v>200</v>
      </c>
      <c r="F64" s="51">
        <v>3</v>
      </c>
      <c r="G64" s="51">
        <v>16</v>
      </c>
      <c r="H64" s="51">
        <v>3</v>
      </c>
      <c r="I64" s="51">
        <v>3</v>
      </c>
      <c r="J64" s="64">
        <v>1961</v>
      </c>
    </row>
    <row r="65" spans="1:10" ht="15" x14ac:dyDescent="0.25">
      <c r="A65" s="48">
        <v>64</v>
      </c>
      <c r="B65" s="49" t="s">
        <v>59</v>
      </c>
      <c r="C65" s="49" t="s">
        <v>65</v>
      </c>
      <c r="D65" s="50">
        <v>110</v>
      </c>
      <c r="E65" s="51">
        <v>140</v>
      </c>
      <c r="F65" s="51">
        <v>0</v>
      </c>
      <c r="G65" s="51">
        <v>13</v>
      </c>
      <c r="H65" s="51">
        <v>12</v>
      </c>
      <c r="I65" s="51">
        <v>2</v>
      </c>
      <c r="J65" s="64">
        <v>1954</v>
      </c>
    </row>
    <row r="66" spans="1:10" ht="15" x14ac:dyDescent="0.25">
      <c r="A66" s="48">
        <v>65</v>
      </c>
      <c r="B66" s="49" t="s">
        <v>60</v>
      </c>
      <c r="C66" s="49" t="s">
        <v>64</v>
      </c>
      <c r="D66" s="50">
        <v>100</v>
      </c>
      <c r="E66" s="51">
        <v>230</v>
      </c>
      <c r="F66" s="51">
        <v>3</v>
      </c>
      <c r="G66" s="51">
        <v>17</v>
      </c>
      <c r="H66" s="51">
        <v>3</v>
      </c>
      <c r="I66" s="51">
        <v>1</v>
      </c>
      <c r="J66" s="64">
        <v>1937</v>
      </c>
    </row>
    <row r="67" spans="1:10" ht="15" x14ac:dyDescent="0.25">
      <c r="A67" s="48">
        <v>66</v>
      </c>
      <c r="B67" s="49" t="s">
        <v>81</v>
      </c>
      <c r="C67" s="49" t="s">
        <v>65</v>
      </c>
      <c r="D67" s="50">
        <v>100</v>
      </c>
      <c r="E67" s="51">
        <v>200</v>
      </c>
      <c r="F67" s="51">
        <v>3</v>
      </c>
      <c r="G67" s="51">
        <v>17</v>
      </c>
      <c r="H67" s="51">
        <v>3</v>
      </c>
      <c r="I67" s="51">
        <v>1</v>
      </c>
      <c r="J67" s="64">
        <v>1924</v>
      </c>
    </row>
    <row r="68" spans="1:10" ht="15" x14ac:dyDescent="0.25">
      <c r="A68" s="48">
        <v>67</v>
      </c>
      <c r="B68" s="49" t="s">
        <v>61</v>
      </c>
      <c r="C68" s="49" t="s">
        <v>65</v>
      </c>
      <c r="D68" s="50">
        <v>110</v>
      </c>
      <c r="E68" s="51">
        <v>200</v>
      </c>
      <c r="F68" s="51">
        <v>1</v>
      </c>
      <c r="G68" s="51">
        <v>18</v>
      </c>
      <c r="H68" s="51">
        <v>8</v>
      </c>
      <c r="I68" s="51">
        <v>1</v>
      </c>
      <c r="J68" s="64">
        <v>1991</v>
      </c>
    </row>
    <row r="70" spans="1:10" x14ac:dyDescent="0.2">
      <c r="D70">
        <f>AVERAGE(D2:D68)</f>
        <v>105.5223880597015</v>
      </c>
    </row>
    <row r="71" spans="1:10" x14ac:dyDescent="0.2">
      <c r="D71">
        <f>_xlfn.STDEV.P(D2:D68)</f>
        <v>18.631027089684935</v>
      </c>
    </row>
  </sheetData>
  <phoneticPr fontId="0" type="noConversion"/>
  <pageMargins left="0.5" right="0.4" top="0.83333333333333337" bottom="0.66666666666666663"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6"/>
  <sheetViews>
    <sheetView zoomScale="110" zoomScaleNormal="110" workbookViewId="0">
      <selection activeCell="C23" sqref="C23"/>
    </sheetView>
  </sheetViews>
  <sheetFormatPr defaultRowHeight="12.75" x14ac:dyDescent="0.2"/>
  <cols>
    <col min="1" max="1" width="17.85546875" customWidth="1"/>
    <col min="2" max="2" width="21.5703125" customWidth="1"/>
    <col min="3" max="3" width="21" customWidth="1"/>
    <col min="4" max="4" width="18.85546875" customWidth="1"/>
    <col min="5" max="5" width="5.5703125" customWidth="1"/>
    <col min="6" max="6" width="8.42578125" customWidth="1"/>
    <col min="7" max="7" width="15.85546875" bestFit="1" customWidth="1"/>
    <col min="8" max="8" width="13" customWidth="1"/>
    <col min="9" max="9" width="11.42578125" bestFit="1" customWidth="1"/>
    <col min="10" max="10" width="13.42578125" customWidth="1"/>
    <col min="11" max="11" width="14.42578125" bestFit="1" customWidth="1"/>
    <col min="12" max="12" width="10.140625" bestFit="1" customWidth="1"/>
    <col min="13" max="13" width="25" bestFit="1" customWidth="1"/>
    <col min="14" max="14" width="9.42578125" bestFit="1" customWidth="1"/>
    <col min="15" max="15" width="13.42578125" bestFit="1" customWidth="1"/>
    <col min="16" max="16" width="11.42578125" bestFit="1" customWidth="1"/>
    <col min="17" max="17" width="13.42578125" bestFit="1" customWidth="1"/>
    <col min="18" max="18" width="11.5703125" bestFit="1" customWidth="1"/>
    <col min="19" max="19" width="15.5703125" bestFit="1" customWidth="1"/>
    <col min="20" max="20" width="19.42578125" bestFit="1" customWidth="1"/>
    <col min="21" max="21" width="17.140625" bestFit="1" customWidth="1"/>
    <col min="22" max="22" width="8" customWidth="1"/>
    <col min="23" max="23" width="24.85546875" bestFit="1" customWidth="1"/>
    <col min="24" max="24" width="14" bestFit="1" customWidth="1"/>
    <col min="25" max="25" width="13.42578125" bestFit="1" customWidth="1"/>
    <col min="26" max="26" width="16.42578125" bestFit="1" customWidth="1"/>
    <col min="27" max="27" width="21.85546875" bestFit="1" customWidth="1"/>
    <col min="28" max="28" width="13.42578125" bestFit="1" customWidth="1"/>
    <col min="29" max="29" width="13" bestFit="1" customWidth="1"/>
    <col min="30" max="30" width="15.5703125" bestFit="1" customWidth="1"/>
    <col min="31" max="31" width="18.140625" bestFit="1" customWidth="1"/>
    <col min="32" max="32" width="20" bestFit="1" customWidth="1"/>
    <col min="33" max="33" width="12.5703125" bestFit="1" customWidth="1"/>
    <col min="34" max="34" width="20.85546875" bestFit="1" customWidth="1"/>
    <col min="35" max="35" width="14.140625" bestFit="1" customWidth="1"/>
    <col min="36" max="36" width="20.5703125" bestFit="1" customWidth="1"/>
    <col min="37" max="37" width="21.42578125" bestFit="1" customWidth="1"/>
    <col min="38" max="38" width="27.5703125" bestFit="1" customWidth="1"/>
    <col min="39" max="39" width="21.5703125" bestFit="1" customWidth="1"/>
    <col min="40" max="40" width="4.140625" customWidth="1"/>
    <col min="41" max="41" width="4.85546875" customWidth="1"/>
    <col min="42" max="42" width="15.140625" bestFit="1" customWidth="1"/>
    <col min="43" max="43" width="22.42578125" bestFit="1" customWidth="1"/>
    <col min="44" max="44" width="21.5703125" bestFit="1" customWidth="1"/>
    <col min="45" max="45" width="21.140625" bestFit="1" customWidth="1"/>
    <col min="46" max="47" width="22.5703125" bestFit="1" customWidth="1"/>
    <col min="48" max="48" width="11.5703125" bestFit="1" customWidth="1"/>
    <col min="49" max="49" width="12.5703125" bestFit="1" customWidth="1"/>
    <col min="50" max="50" width="14.5703125" bestFit="1" customWidth="1"/>
    <col min="51" max="51" width="21.5703125" bestFit="1" customWidth="1"/>
    <col min="52" max="52" width="12.5703125" bestFit="1" customWidth="1"/>
    <col min="53" max="53" width="16.5703125" bestFit="1" customWidth="1"/>
    <col min="54" max="54" width="11.42578125" bestFit="1" customWidth="1"/>
    <col min="55" max="55" width="14.5703125" bestFit="1" customWidth="1"/>
    <col min="56" max="56" width="23.5703125" bestFit="1" customWidth="1"/>
    <col min="57" max="57" width="18.140625" bestFit="1" customWidth="1"/>
    <col min="58" max="58" width="25.140625" bestFit="1" customWidth="1"/>
    <col min="60" max="60" width="10.5703125" bestFit="1" customWidth="1"/>
    <col min="61" max="61" width="25.140625" bestFit="1" customWidth="1"/>
    <col min="62" max="62" width="19.140625" bestFit="1" customWidth="1"/>
    <col min="63" max="63" width="18.5703125" bestFit="1" customWidth="1"/>
    <col min="64" max="64" width="19.42578125" bestFit="1" customWidth="1"/>
    <col min="65" max="65" width="5" customWidth="1"/>
    <col min="66" max="66" width="13" bestFit="1" customWidth="1"/>
    <col min="67" max="67" width="10.5703125" bestFit="1" customWidth="1"/>
    <col min="68" max="68" width="23.42578125" bestFit="1" customWidth="1"/>
    <col min="69" max="69" width="13" bestFit="1" customWidth="1"/>
  </cols>
  <sheetData>
    <row r="3" spans="1:4" x14ac:dyDescent="0.2">
      <c r="C3" t="s">
        <v>155</v>
      </c>
      <c r="D3" t="s">
        <v>146</v>
      </c>
    </row>
    <row r="4" spans="1:4" x14ac:dyDescent="0.2">
      <c r="A4" t="s">
        <v>65</v>
      </c>
      <c r="C4" s="55">
        <v>7</v>
      </c>
      <c r="D4" s="38">
        <v>111.42857142857143</v>
      </c>
    </row>
    <row r="5" spans="1:4" x14ac:dyDescent="0.2">
      <c r="B5" t="s">
        <v>75</v>
      </c>
      <c r="C5" s="55">
        <v>1</v>
      </c>
      <c r="D5" s="38">
        <v>120</v>
      </c>
    </row>
    <row r="6" spans="1:4" x14ac:dyDescent="0.2">
      <c r="B6" t="s">
        <v>14</v>
      </c>
      <c r="C6" s="55">
        <v>1</v>
      </c>
      <c r="D6" s="38">
        <v>110</v>
      </c>
    </row>
    <row r="7" spans="1:4" x14ac:dyDescent="0.2">
      <c r="B7" t="s">
        <v>18</v>
      </c>
      <c r="C7" s="55">
        <v>1</v>
      </c>
      <c r="D7" s="38">
        <v>110</v>
      </c>
    </row>
    <row r="8" spans="1:4" x14ac:dyDescent="0.2">
      <c r="B8" t="s">
        <v>29</v>
      </c>
      <c r="C8" s="55">
        <v>1</v>
      </c>
      <c r="D8" s="38">
        <v>110</v>
      </c>
    </row>
    <row r="9" spans="1:4" x14ac:dyDescent="0.2">
      <c r="B9" t="s">
        <v>77</v>
      </c>
      <c r="C9" s="55">
        <v>1</v>
      </c>
      <c r="D9" s="38">
        <v>110</v>
      </c>
    </row>
    <row r="10" spans="1:4" x14ac:dyDescent="0.2">
      <c r="B10" t="s">
        <v>38</v>
      </c>
      <c r="C10" s="55">
        <v>1</v>
      </c>
      <c r="D10" s="38">
        <v>110</v>
      </c>
    </row>
    <row r="11" spans="1:4" x14ac:dyDescent="0.2">
      <c r="B11" t="s">
        <v>59</v>
      </c>
      <c r="C11" s="55">
        <v>1</v>
      </c>
      <c r="D11" s="38">
        <v>110</v>
      </c>
    </row>
    <row r="12" spans="1:4" x14ac:dyDescent="0.2">
      <c r="A12" t="s">
        <v>62</v>
      </c>
      <c r="C12" s="55">
        <v>2</v>
      </c>
      <c r="D12" s="38">
        <v>95</v>
      </c>
    </row>
    <row r="13" spans="1:4" ht="13.5" customHeight="1" x14ac:dyDescent="0.2">
      <c r="B13" t="s">
        <v>20</v>
      </c>
      <c r="C13" s="55">
        <v>1</v>
      </c>
      <c r="D13" s="38">
        <v>100</v>
      </c>
    </row>
    <row r="14" spans="1:4" ht="13.5" customHeight="1" x14ac:dyDescent="0.2">
      <c r="B14" t="s">
        <v>56</v>
      </c>
      <c r="C14" s="55">
        <v>1</v>
      </c>
      <c r="D14" s="38">
        <v>90</v>
      </c>
    </row>
    <row r="15" spans="1:4" ht="13.5" customHeight="1" x14ac:dyDescent="0.2">
      <c r="A15" t="s">
        <v>150</v>
      </c>
      <c r="C15" s="55">
        <v>9</v>
      </c>
      <c r="D15" s="38">
        <v>107.77777777777777</v>
      </c>
    </row>
    <row r="16" spans="1:4" ht="13.5" customHeight="1" x14ac:dyDescent="0.2"/>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P10" sqref="P10"/>
    </sheetView>
  </sheetViews>
  <sheetFormatPr defaultRowHeight="12.75" x14ac:dyDescent="0.2"/>
  <cols>
    <col min="5" max="5" width="18.140625" customWidth="1"/>
  </cols>
  <sheetData>
    <row r="1" spans="1:11" ht="15.75" x14ac:dyDescent="0.25">
      <c r="A1" s="74">
        <v>1893</v>
      </c>
      <c r="B1" s="75">
        <v>110</v>
      </c>
      <c r="E1" s="27" t="s">
        <v>161</v>
      </c>
      <c r="F1" s="82">
        <f>AVERAGE(B1:B12)</f>
        <v>113.33333333333333</v>
      </c>
      <c r="H1" t="s">
        <v>166</v>
      </c>
      <c r="I1" s="38">
        <f>AVERAGE(B1:B36)</f>
        <v>105.46296296296296</v>
      </c>
      <c r="K1">
        <f>_xlfn.T.TEST(B1:B28,B29:B40,2,3)</f>
        <v>0.88366901942453635</v>
      </c>
    </row>
    <row r="2" spans="1:11" ht="15.75" x14ac:dyDescent="0.25">
      <c r="A2" s="74">
        <v>1894</v>
      </c>
      <c r="B2" s="75">
        <v>140</v>
      </c>
      <c r="E2" s="27" t="s">
        <v>162</v>
      </c>
      <c r="F2" s="82">
        <f>AVERAGE(B13:B15,B17:B23)</f>
        <v>108.5</v>
      </c>
      <c r="H2" t="s">
        <v>167</v>
      </c>
      <c r="I2" s="38">
        <f>AVERAGE(B37:B40)</f>
        <v>112.91666666666667</v>
      </c>
    </row>
    <row r="3" spans="1:11" ht="15.75" x14ac:dyDescent="0.25">
      <c r="A3" s="74">
        <v>1897</v>
      </c>
      <c r="B3" s="75">
        <v>110</v>
      </c>
      <c r="E3" s="27" t="s">
        <v>163</v>
      </c>
      <c r="F3" s="82">
        <f>AVERAGE(B24:B36)</f>
        <v>100.12820512820514</v>
      </c>
    </row>
    <row r="4" spans="1:11" ht="15.75" x14ac:dyDescent="0.25">
      <c r="A4" s="74">
        <v>1909</v>
      </c>
      <c r="B4" s="75">
        <v>105</v>
      </c>
      <c r="E4" s="27" t="s">
        <v>164</v>
      </c>
      <c r="F4" s="82">
        <f>AVERAGE(B37:B40)</f>
        <v>112.91666666666667</v>
      </c>
    </row>
    <row r="5" spans="1:11" ht="15" x14ac:dyDescent="0.25">
      <c r="A5" s="74">
        <v>1915</v>
      </c>
      <c r="B5" s="75">
        <v>110</v>
      </c>
    </row>
    <row r="6" spans="1:11" ht="15" x14ac:dyDescent="0.25">
      <c r="A6" s="74">
        <v>1916</v>
      </c>
      <c r="B6" s="75">
        <v>120</v>
      </c>
    </row>
    <row r="7" spans="1:11" ht="15" x14ac:dyDescent="0.25">
      <c r="A7" s="74">
        <v>1924</v>
      </c>
      <c r="B7" s="75">
        <v>110</v>
      </c>
    </row>
    <row r="8" spans="1:11" ht="15" x14ac:dyDescent="0.25">
      <c r="A8" s="74">
        <v>1930</v>
      </c>
      <c r="B8" s="75">
        <v>120</v>
      </c>
    </row>
    <row r="9" spans="1:11" ht="15" x14ac:dyDescent="0.25">
      <c r="A9" s="74">
        <v>1932</v>
      </c>
      <c r="B9" s="75">
        <v>120</v>
      </c>
    </row>
    <row r="10" spans="1:11" ht="15" x14ac:dyDescent="0.25">
      <c r="A10" s="74">
        <v>1937</v>
      </c>
      <c r="B10" s="75">
        <v>105</v>
      </c>
    </row>
    <row r="11" spans="1:11" ht="15" x14ac:dyDescent="0.25">
      <c r="A11" s="74">
        <v>1941</v>
      </c>
      <c r="B11" s="75">
        <v>110</v>
      </c>
    </row>
    <row r="12" spans="1:11" ht="15" x14ac:dyDescent="0.25">
      <c r="A12" s="74">
        <v>1942</v>
      </c>
      <c r="B12" s="75">
        <v>100</v>
      </c>
    </row>
    <row r="13" spans="1:11" ht="15" x14ac:dyDescent="0.25">
      <c r="A13" s="76">
        <v>1950</v>
      </c>
      <c r="B13" s="77">
        <v>110</v>
      </c>
    </row>
    <row r="14" spans="1:11" ht="15" x14ac:dyDescent="0.25">
      <c r="A14" s="76">
        <v>1953</v>
      </c>
      <c r="B14" s="77">
        <v>100</v>
      </c>
    </row>
    <row r="15" spans="1:11" ht="15" x14ac:dyDescent="0.25">
      <c r="A15" s="76">
        <v>1954</v>
      </c>
      <c r="B15" s="77">
        <v>110</v>
      </c>
    </row>
    <row r="16" spans="1:11" ht="15" x14ac:dyDescent="0.25">
      <c r="A16" s="76">
        <v>1955</v>
      </c>
      <c r="B16" s="77">
        <v>50</v>
      </c>
      <c r="C16" t="s">
        <v>165</v>
      </c>
    </row>
    <row r="17" spans="1:2" ht="15" x14ac:dyDescent="0.25">
      <c r="A17" s="76">
        <v>1958</v>
      </c>
      <c r="B17" s="77">
        <v>120</v>
      </c>
    </row>
    <row r="18" spans="1:2" ht="15" x14ac:dyDescent="0.25">
      <c r="A18" s="76">
        <v>1961</v>
      </c>
      <c r="B18" s="77">
        <v>100</v>
      </c>
    </row>
    <row r="19" spans="1:2" ht="15" x14ac:dyDescent="0.25">
      <c r="A19" s="76">
        <v>1963</v>
      </c>
      <c r="B19" s="77">
        <v>105</v>
      </c>
    </row>
    <row r="20" spans="1:2" ht="15" x14ac:dyDescent="0.25">
      <c r="A20" s="76">
        <v>1964</v>
      </c>
      <c r="B20" s="77">
        <v>110</v>
      </c>
    </row>
    <row r="21" spans="1:2" ht="15" x14ac:dyDescent="0.25">
      <c r="A21" s="76">
        <v>1965</v>
      </c>
      <c r="B21" s="77">
        <v>135</v>
      </c>
    </row>
    <row r="22" spans="1:2" ht="15" x14ac:dyDescent="0.25">
      <c r="A22" s="76">
        <v>1966</v>
      </c>
      <c r="B22" s="77">
        <v>90</v>
      </c>
    </row>
    <row r="23" spans="1:2" ht="15" x14ac:dyDescent="0.25">
      <c r="A23" s="76">
        <v>1968</v>
      </c>
      <c r="B23" s="77">
        <v>105</v>
      </c>
    </row>
    <row r="24" spans="1:2" ht="15" x14ac:dyDescent="0.25">
      <c r="A24" s="78">
        <v>1971</v>
      </c>
      <c r="B24" s="79">
        <v>110</v>
      </c>
    </row>
    <row r="25" spans="1:2" ht="15" x14ac:dyDescent="0.25">
      <c r="A25" s="78">
        <v>1975</v>
      </c>
      <c r="B25" s="79">
        <v>100</v>
      </c>
    </row>
    <row r="26" spans="1:2" ht="15" x14ac:dyDescent="0.25">
      <c r="A26" s="78">
        <v>1978</v>
      </c>
      <c r="B26" s="79">
        <v>105</v>
      </c>
    </row>
    <row r="27" spans="1:2" ht="15" x14ac:dyDescent="0.25">
      <c r="A27" s="78">
        <v>1979</v>
      </c>
      <c r="B27" s="79">
        <v>75</v>
      </c>
    </row>
    <row r="28" spans="1:2" ht="15" x14ac:dyDescent="0.25">
      <c r="A28" s="78">
        <v>1980</v>
      </c>
      <c r="B28" s="79">
        <v>95</v>
      </c>
    </row>
    <row r="29" spans="1:2" ht="15" x14ac:dyDescent="0.25">
      <c r="A29" s="78">
        <v>1982</v>
      </c>
      <c r="B29" s="79">
        <v>110</v>
      </c>
    </row>
    <row r="30" spans="1:2" ht="15" x14ac:dyDescent="0.25">
      <c r="A30" s="78">
        <v>1983</v>
      </c>
      <c r="B30" s="79">
        <v>70</v>
      </c>
    </row>
    <row r="31" spans="1:2" ht="15" x14ac:dyDescent="0.25">
      <c r="A31" s="78">
        <v>1984</v>
      </c>
      <c r="B31" s="79">
        <v>110</v>
      </c>
    </row>
    <row r="32" spans="1:2" ht="15" x14ac:dyDescent="0.25">
      <c r="A32" s="78">
        <v>1985</v>
      </c>
      <c r="B32" s="79">
        <v>105</v>
      </c>
    </row>
    <row r="33" spans="1:3" ht="15" x14ac:dyDescent="0.25">
      <c r="A33" s="78">
        <v>1986</v>
      </c>
      <c r="B33" s="79">
        <v>100</v>
      </c>
    </row>
    <row r="34" spans="1:3" ht="15" x14ac:dyDescent="0.25">
      <c r="A34" s="78">
        <v>1987</v>
      </c>
      <c r="B34" s="79">
        <v>105</v>
      </c>
    </row>
    <row r="35" spans="1:3" ht="15" x14ac:dyDescent="0.25">
      <c r="A35" s="78">
        <v>1988</v>
      </c>
      <c r="B35" s="79">
        <v>106.66666666666667</v>
      </c>
    </row>
    <row r="36" spans="1:3" ht="15" x14ac:dyDescent="0.25">
      <c r="A36" s="78">
        <v>1989</v>
      </c>
      <c r="B36" s="79">
        <v>110</v>
      </c>
    </row>
    <row r="37" spans="1:3" ht="15" x14ac:dyDescent="0.25">
      <c r="A37" s="80">
        <v>1990</v>
      </c>
      <c r="B37" s="81">
        <v>120</v>
      </c>
    </row>
    <row r="38" spans="1:3" ht="15" x14ac:dyDescent="0.25">
      <c r="A38" s="80">
        <v>1991</v>
      </c>
      <c r="B38" s="81">
        <v>96.666666666666671</v>
      </c>
    </row>
    <row r="39" spans="1:3" ht="15" x14ac:dyDescent="0.25">
      <c r="A39" s="80">
        <v>1992</v>
      </c>
      <c r="B39" s="81">
        <v>120</v>
      </c>
    </row>
    <row r="40" spans="1:3" ht="15" x14ac:dyDescent="0.25">
      <c r="A40" s="80">
        <v>1993</v>
      </c>
      <c r="B40" s="81">
        <v>115</v>
      </c>
    </row>
    <row r="41" spans="1:3" ht="15" x14ac:dyDescent="0.25">
      <c r="A41" s="80">
        <v>2012</v>
      </c>
      <c r="B41" s="81">
        <v>50</v>
      </c>
      <c r="C41" t="s">
        <v>165</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x14ac:dyDescent="0.2"/>
  <sheetData>
    <row r="1" spans="1:1" x14ac:dyDescent="0.2">
      <c r="A1">
        <f>CORREL(Sugars,Calories)</f>
        <v>0.5943737230508368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22" sqref="E22"/>
    </sheetView>
  </sheetViews>
  <sheetFormatPr defaultRowHeight="12.75" x14ac:dyDescent="0.2"/>
  <sheetData>
    <row r="1" spans="1:7" ht="16.5" thickBot="1" x14ac:dyDescent="0.3">
      <c r="D1" s="63" t="s">
        <v>0</v>
      </c>
      <c r="E1" s="63" t="s">
        <v>133</v>
      </c>
      <c r="F1" s="63" t="s">
        <v>152</v>
      </c>
      <c r="G1" s="63" t="s">
        <v>153</v>
      </c>
    </row>
    <row r="2" spans="1:7" ht="15.75" x14ac:dyDescent="0.25">
      <c r="A2" t="s">
        <v>68</v>
      </c>
      <c r="B2" t="s">
        <v>151</v>
      </c>
      <c r="D2" s="56">
        <v>50</v>
      </c>
      <c r="E2" s="57">
        <v>3</v>
      </c>
      <c r="F2" s="62">
        <f t="shared" ref="F2:F11" si="0">E2/E$12</f>
        <v>4.4776119402985072E-2</v>
      </c>
      <c r="G2" s="62">
        <f>F2</f>
        <v>4.4776119402985072E-2</v>
      </c>
    </row>
    <row r="3" spans="1:7" ht="15.75" x14ac:dyDescent="0.25">
      <c r="A3" s="9" t="s">
        <v>65</v>
      </c>
      <c r="B3" s="55">
        <v>20</v>
      </c>
      <c r="D3" s="56">
        <v>70</v>
      </c>
      <c r="E3" s="57">
        <v>2</v>
      </c>
      <c r="F3" s="62">
        <f t="shared" si="0"/>
        <v>2.9850746268656716E-2</v>
      </c>
      <c r="G3" s="62">
        <f t="shared" ref="G3:G11" si="1">F3+G2</f>
        <v>7.4626865671641784E-2</v>
      </c>
    </row>
    <row r="4" spans="1:7" ht="15.75" x14ac:dyDescent="0.25">
      <c r="A4" s="9" t="s">
        <v>63</v>
      </c>
      <c r="B4" s="55">
        <v>21</v>
      </c>
      <c r="D4" s="56">
        <v>80</v>
      </c>
      <c r="E4" s="57">
        <v>1</v>
      </c>
      <c r="F4" s="62">
        <f t="shared" si="0"/>
        <v>1.4925373134328358E-2</v>
      </c>
      <c r="G4" s="62">
        <f t="shared" si="1"/>
        <v>8.9552238805970144E-2</v>
      </c>
    </row>
    <row r="5" spans="1:7" ht="15.75" x14ac:dyDescent="0.25">
      <c r="A5" s="9" t="s">
        <v>62</v>
      </c>
      <c r="B5" s="55">
        <v>6</v>
      </c>
      <c r="D5" s="56">
        <v>90</v>
      </c>
      <c r="E5" s="57">
        <v>6</v>
      </c>
      <c r="F5" s="62">
        <f t="shared" si="0"/>
        <v>8.9552238805970144E-2</v>
      </c>
      <c r="G5" s="62">
        <f t="shared" si="1"/>
        <v>0.17910447761194029</v>
      </c>
    </row>
    <row r="6" spans="1:7" ht="15.75" x14ac:dyDescent="0.25">
      <c r="A6" s="9" t="s">
        <v>66</v>
      </c>
      <c r="B6" s="55">
        <v>8</v>
      </c>
      <c r="D6" s="56">
        <v>100</v>
      </c>
      <c r="E6" s="57">
        <v>13</v>
      </c>
      <c r="F6" s="62">
        <f t="shared" si="0"/>
        <v>0.19402985074626866</v>
      </c>
      <c r="G6" s="62">
        <f t="shared" si="1"/>
        <v>0.37313432835820892</v>
      </c>
    </row>
    <row r="7" spans="1:7" ht="15.75" x14ac:dyDescent="0.25">
      <c r="A7" s="9" t="s">
        <v>67</v>
      </c>
      <c r="B7" s="55">
        <v>6</v>
      </c>
      <c r="D7" s="56">
        <v>110</v>
      </c>
      <c r="E7" s="57">
        <v>28</v>
      </c>
      <c r="F7" s="62">
        <f t="shared" si="0"/>
        <v>0.41791044776119401</v>
      </c>
      <c r="G7" s="62">
        <f t="shared" si="1"/>
        <v>0.79104477611940294</v>
      </c>
    </row>
    <row r="8" spans="1:7" ht="15.75" x14ac:dyDescent="0.25">
      <c r="A8" s="9" t="s">
        <v>64</v>
      </c>
      <c r="B8" s="55">
        <v>6</v>
      </c>
      <c r="D8" s="56">
        <v>120</v>
      </c>
      <c r="E8" s="57">
        <v>9</v>
      </c>
      <c r="F8" s="62">
        <f t="shared" si="0"/>
        <v>0.13432835820895522</v>
      </c>
      <c r="G8" s="62">
        <f t="shared" si="1"/>
        <v>0.92537313432835822</v>
      </c>
    </row>
    <row r="9" spans="1:7" ht="15.75" x14ac:dyDescent="0.25">
      <c r="D9" s="56">
        <v>130</v>
      </c>
      <c r="E9" s="57">
        <v>2</v>
      </c>
      <c r="F9" s="62">
        <f t="shared" si="0"/>
        <v>2.9850746268656716E-2</v>
      </c>
      <c r="G9" s="62">
        <f t="shared" si="1"/>
        <v>0.95522388059701491</v>
      </c>
    </row>
    <row r="10" spans="1:7" ht="15.75" x14ac:dyDescent="0.25">
      <c r="D10" s="56">
        <v>140</v>
      </c>
      <c r="E10" s="57">
        <v>2</v>
      </c>
      <c r="F10" s="62">
        <f t="shared" si="0"/>
        <v>2.9850746268656716E-2</v>
      </c>
      <c r="G10" s="62">
        <f t="shared" si="1"/>
        <v>0.9850746268656716</v>
      </c>
    </row>
    <row r="11" spans="1:7" ht="15.75" x14ac:dyDescent="0.25">
      <c r="D11" s="56">
        <v>160</v>
      </c>
      <c r="E11" s="57">
        <v>1</v>
      </c>
      <c r="F11" s="62">
        <f t="shared" si="0"/>
        <v>1.4925373134328358E-2</v>
      </c>
      <c r="G11" s="62">
        <f t="shared" si="1"/>
        <v>1</v>
      </c>
    </row>
    <row r="12" spans="1:7" x14ac:dyDescent="0.2">
      <c r="E12">
        <f>SUM(E2:E11)</f>
        <v>67</v>
      </c>
    </row>
    <row r="14" spans="1:7" x14ac:dyDescent="0.2">
      <c r="D14" t="s">
        <v>154</v>
      </c>
      <c r="F14">
        <f>SUMPRODUCT(D2:D11,F2:F11)</f>
        <v>105.52238805970148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16" workbookViewId="0">
      <selection activeCell="E48" sqref="E48"/>
    </sheetView>
  </sheetViews>
  <sheetFormatPr defaultRowHeight="12.75" x14ac:dyDescent="0.2"/>
  <cols>
    <col min="1" max="1" width="17.42578125" customWidth="1"/>
    <col min="2" max="2" width="1.42578125" customWidth="1"/>
    <col min="3" max="4" width="12.42578125" customWidth="1"/>
    <col min="5" max="5" width="11.5703125" customWidth="1"/>
    <col min="9" max="9" width="16.5703125" customWidth="1"/>
  </cols>
  <sheetData>
    <row r="1" spans="1:5" ht="41.25" customHeight="1" thickBot="1" x14ac:dyDescent="0.3">
      <c r="A1" s="42" t="s">
        <v>68</v>
      </c>
      <c r="B1" s="42"/>
      <c r="C1" s="43" t="s">
        <v>146</v>
      </c>
      <c r="D1" s="43" t="s">
        <v>147</v>
      </c>
      <c r="E1" s="43" t="s">
        <v>148</v>
      </c>
    </row>
    <row r="2" spans="1:5" ht="16.5" thickTop="1" x14ac:dyDescent="0.25">
      <c r="A2" s="39" t="s">
        <v>65</v>
      </c>
      <c r="B2" s="47"/>
      <c r="C2" s="41">
        <f t="shared" ref="C2:C7" si="0">AVERAGEIF(Manufacturer,$A2,Calories)</f>
        <v>112</v>
      </c>
      <c r="D2" s="41">
        <f t="shared" ref="D2:D7" si="1">AVERAGEIF(Manufacturer,$A2,Fiber)</f>
        <v>1.2749999999999999</v>
      </c>
      <c r="E2" s="41">
        <f t="shared" ref="E2:E7" si="2">AVERAGEIF(Manufacturer,$A2,Sugars)</f>
        <v>8.1999999999999993</v>
      </c>
    </row>
    <row r="3" spans="1:5" ht="15.75" x14ac:dyDescent="0.25">
      <c r="A3" s="44" t="s">
        <v>63</v>
      </c>
      <c r="B3" s="45"/>
      <c r="C3" s="46">
        <f t="shared" si="0"/>
        <v>108.0952380952381</v>
      </c>
      <c r="D3" s="46">
        <f t="shared" si="1"/>
        <v>2.7142857142857144</v>
      </c>
      <c r="E3" s="46">
        <f t="shared" si="2"/>
        <v>7.8571428571428568</v>
      </c>
    </row>
    <row r="4" spans="1:5" ht="15.75" x14ac:dyDescent="0.25">
      <c r="A4" s="39" t="s">
        <v>62</v>
      </c>
      <c r="B4" s="40"/>
      <c r="C4" s="41">
        <f t="shared" si="0"/>
        <v>86.666666666666671</v>
      </c>
      <c r="D4" s="41">
        <f t="shared" si="1"/>
        <v>4</v>
      </c>
      <c r="E4" s="41">
        <f t="shared" si="2"/>
        <v>1.8333333333333333</v>
      </c>
    </row>
    <row r="5" spans="1:5" ht="15.75" x14ac:dyDescent="0.25">
      <c r="A5" s="44" t="s">
        <v>64</v>
      </c>
      <c r="B5" s="45"/>
      <c r="C5" s="46">
        <f t="shared" si="0"/>
        <v>103.33333333333333</v>
      </c>
      <c r="D5" s="46">
        <f t="shared" si="1"/>
        <v>1.5</v>
      </c>
      <c r="E5" s="46">
        <f t="shared" si="2"/>
        <v>4.5</v>
      </c>
    </row>
    <row r="6" spans="1:5" ht="15.75" x14ac:dyDescent="0.25">
      <c r="A6" s="39" t="s">
        <v>66</v>
      </c>
      <c r="B6" s="40"/>
      <c r="C6" s="41">
        <f t="shared" si="0"/>
        <v>110</v>
      </c>
      <c r="D6" s="41">
        <f t="shared" si="1"/>
        <v>3.125</v>
      </c>
      <c r="E6" s="41">
        <f t="shared" si="2"/>
        <v>8</v>
      </c>
    </row>
    <row r="7" spans="1:5" ht="15.75" x14ac:dyDescent="0.25">
      <c r="A7" s="44" t="s">
        <v>67</v>
      </c>
      <c r="B7" s="45"/>
      <c r="C7" s="46">
        <f t="shared" si="0"/>
        <v>90</v>
      </c>
      <c r="D7" s="46">
        <f t="shared" si="1"/>
        <v>1</v>
      </c>
      <c r="E7" s="46">
        <f t="shared" si="2"/>
        <v>5.833333333333333</v>
      </c>
    </row>
    <row r="48" spans="3:4" x14ac:dyDescent="0.2">
      <c r="C48" s="6" t="s">
        <v>149</v>
      </c>
      <c r="D48" s="6" t="s">
        <v>0</v>
      </c>
    </row>
    <row r="49" spans="3:4" x14ac:dyDescent="0.2">
      <c r="C49" s="6">
        <v>1940</v>
      </c>
      <c r="D49" s="6">
        <v>98</v>
      </c>
    </row>
    <row r="50" spans="3:4" x14ac:dyDescent="0.2">
      <c r="C50" s="6">
        <v>1950</v>
      </c>
      <c r="D50" s="6">
        <v>138</v>
      </c>
    </row>
    <row r="51" spans="3:4" x14ac:dyDescent="0.2">
      <c r="C51" s="6">
        <v>1960</v>
      </c>
      <c r="D51" s="6">
        <v>166</v>
      </c>
    </row>
    <row r="52" spans="3:4" x14ac:dyDescent="0.2">
      <c r="C52" s="6">
        <v>1970</v>
      </c>
      <c r="D52" s="6">
        <v>154</v>
      </c>
    </row>
    <row r="53" spans="3:4" x14ac:dyDescent="0.2">
      <c r="C53" s="6">
        <v>1980</v>
      </c>
      <c r="D53" s="6">
        <v>162</v>
      </c>
    </row>
    <row r="54" spans="3:4" x14ac:dyDescent="0.2">
      <c r="C54" s="6">
        <v>1990</v>
      </c>
      <c r="D54" s="6">
        <v>187</v>
      </c>
    </row>
    <row r="55" spans="3:4" x14ac:dyDescent="0.2">
      <c r="C55" s="6">
        <v>2000</v>
      </c>
      <c r="D55" s="6">
        <v>192</v>
      </c>
    </row>
    <row r="56" spans="3:4" x14ac:dyDescent="0.2">
      <c r="C56" s="6">
        <v>2010</v>
      </c>
      <c r="D56" s="6">
        <v>210</v>
      </c>
    </row>
    <row r="65" spans="9:10" ht="32.25" thickBot="1" x14ac:dyDescent="0.3">
      <c r="I65" s="58" t="s">
        <v>68</v>
      </c>
      <c r="J65" s="59" t="s">
        <v>151</v>
      </c>
    </row>
    <row r="66" spans="9:10" ht="15.75" x14ac:dyDescent="0.25">
      <c r="I66" s="56" t="s">
        <v>65</v>
      </c>
      <c r="J66" s="57">
        <v>20</v>
      </c>
    </row>
    <row r="67" spans="9:10" ht="15.75" x14ac:dyDescent="0.25">
      <c r="I67" s="60" t="s">
        <v>63</v>
      </c>
      <c r="J67" s="61">
        <v>21</v>
      </c>
    </row>
    <row r="68" spans="9:10" ht="15.75" x14ac:dyDescent="0.25">
      <c r="I68" s="56" t="s">
        <v>62</v>
      </c>
      <c r="J68" s="57">
        <v>6</v>
      </c>
    </row>
    <row r="69" spans="9:10" ht="15.75" x14ac:dyDescent="0.25">
      <c r="I69" s="60" t="s">
        <v>66</v>
      </c>
      <c r="J69" s="61">
        <v>8</v>
      </c>
    </row>
    <row r="70" spans="9:10" ht="15.75" x14ac:dyDescent="0.25">
      <c r="I70" s="56" t="s">
        <v>67</v>
      </c>
      <c r="J70" s="57">
        <v>6</v>
      </c>
    </row>
    <row r="71" spans="9:10" ht="15.75" x14ac:dyDescent="0.25">
      <c r="I71" s="60" t="s">
        <v>64</v>
      </c>
      <c r="J71" s="61">
        <v>6</v>
      </c>
    </row>
  </sheetData>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3" sqref="D23"/>
    </sheetView>
  </sheetViews>
  <sheetFormatPr defaultRowHeight="12.75" x14ac:dyDescent="0.2"/>
  <cols>
    <col min="3" max="3" width="4" style="6" customWidth="1"/>
  </cols>
  <sheetData>
    <row r="1" spans="1:2" x14ac:dyDescent="0.2">
      <c r="B1" t="s">
        <v>0</v>
      </c>
    </row>
    <row r="2" spans="1:2" x14ac:dyDescent="0.2">
      <c r="A2">
        <v>5</v>
      </c>
      <c r="B2">
        <f t="shared" ref="B2:B16" si="0">VLOOKUP(A2,ProductTable,4,FALSE)</f>
        <v>110</v>
      </c>
    </row>
    <row r="3" spans="1:2" x14ac:dyDescent="0.2">
      <c r="A3">
        <v>1</v>
      </c>
      <c r="B3">
        <f t="shared" si="0"/>
        <v>70</v>
      </c>
    </row>
    <row r="4" spans="1:2" x14ac:dyDescent="0.2">
      <c r="A4">
        <v>35</v>
      </c>
      <c r="B4">
        <f t="shared" si="0"/>
        <v>120</v>
      </c>
    </row>
    <row r="5" spans="1:2" x14ac:dyDescent="0.2">
      <c r="A5">
        <v>52</v>
      </c>
      <c r="B5">
        <f t="shared" si="0"/>
        <v>90</v>
      </c>
    </row>
    <row r="6" spans="1:2" x14ac:dyDescent="0.2">
      <c r="A6">
        <v>45</v>
      </c>
      <c r="B6">
        <f t="shared" si="0"/>
        <v>130</v>
      </c>
    </row>
    <row r="7" spans="1:2" x14ac:dyDescent="0.2">
      <c r="A7">
        <v>54</v>
      </c>
      <c r="B7">
        <f t="shared" si="0"/>
        <v>110</v>
      </c>
    </row>
    <row r="8" spans="1:2" x14ac:dyDescent="0.2">
      <c r="A8">
        <v>18</v>
      </c>
      <c r="B8">
        <f t="shared" si="0"/>
        <v>110</v>
      </c>
    </row>
    <row r="9" spans="1:2" x14ac:dyDescent="0.2">
      <c r="A9">
        <v>2</v>
      </c>
      <c r="B9">
        <f t="shared" si="0"/>
        <v>70</v>
      </c>
    </row>
    <row r="10" spans="1:2" x14ac:dyDescent="0.2">
      <c r="A10">
        <v>61</v>
      </c>
      <c r="B10">
        <f t="shared" si="0"/>
        <v>110</v>
      </c>
    </row>
    <row r="11" spans="1:2" x14ac:dyDescent="0.2">
      <c r="A11">
        <v>34</v>
      </c>
      <c r="B11">
        <f t="shared" si="0"/>
        <v>110</v>
      </c>
    </row>
    <row r="12" spans="1:2" x14ac:dyDescent="0.2">
      <c r="A12">
        <v>56</v>
      </c>
      <c r="B12">
        <f t="shared" si="0"/>
        <v>80</v>
      </c>
    </row>
    <row r="13" spans="1:2" x14ac:dyDescent="0.2">
      <c r="A13">
        <v>39</v>
      </c>
      <c r="B13">
        <f t="shared" si="0"/>
        <v>110</v>
      </c>
    </row>
    <row r="14" spans="1:2" x14ac:dyDescent="0.2">
      <c r="A14">
        <v>34</v>
      </c>
      <c r="B14">
        <f t="shared" si="0"/>
        <v>110</v>
      </c>
    </row>
    <row r="15" spans="1:2" x14ac:dyDescent="0.2">
      <c r="A15">
        <v>20</v>
      </c>
      <c r="B15">
        <f t="shared" si="0"/>
        <v>100</v>
      </c>
    </row>
    <row r="16" spans="1:2" x14ac:dyDescent="0.2">
      <c r="A16">
        <v>31</v>
      </c>
      <c r="B16">
        <f t="shared" si="0"/>
        <v>100</v>
      </c>
    </row>
    <row r="18" spans="1:4" x14ac:dyDescent="0.2">
      <c r="B18">
        <f>AVERAGE(B2:B16)</f>
        <v>102</v>
      </c>
    </row>
    <row r="19" spans="1:4" x14ac:dyDescent="0.2">
      <c r="B19">
        <f>_xlfn.STDEV.S(B2:B16)</f>
        <v>17.402791237532639</v>
      </c>
    </row>
    <row r="20" spans="1:4" x14ac:dyDescent="0.2">
      <c r="B20">
        <f>B19/SQRT(COUNT(B2:B16)-1)</f>
        <v>4.6510915988856301</v>
      </c>
    </row>
    <row r="21" spans="1:4" x14ac:dyDescent="0.2">
      <c r="B21">
        <f>1.96*B20</f>
        <v>9.1161395338158346</v>
      </c>
    </row>
    <row r="22" spans="1:4" x14ac:dyDescent="0.2">
      <c r="A22" t="s">
        <v>83</v>
      </c>
      <c r="B22">
        <f>B19-B21</f>
        <v>8.2866517037168048</v>
      </c>
      <c r="C22" s="6" t="s">
        <v>82</v>
      </c>
      <c r="D22" s="9">
        <f>B19+B21</f>
        <v>26.518930771348472</v>
      </c>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I23" sqref="I23"/>
    </sheetView>
  </sheetViews>
  <sheetFormatPr defaultRowHeight="12.75" x14ac:dyDescent="0.2"/>
  <sheetData>
    <row r="1" spans="1:3" x14ac:dyDescent="0.2">
      <c r="A1" t="s">
        <v>84</v>
      </c>
      <c r="B1">
        <f>MIN(Calories)</f>
        <v>50</v>
      </c>
    </row>
    <row r="2" spans="1:3" x14ac:dyDescent="0.2">
      <c r="A2" t="s">
        <v>85</v>
      </c>
      <c r="B2">
        <f>MAX(Calories)</f>
        <v>160</v>
      </c>
    </row>
    <row r="3" spans="1:3" x14ac:dyDescent="0.2">
      <c r="A3" t="s">
        <v>86</v>
      </c>
      <c r="B3">
        <v>5</v>
      </c>
    </row>
    <row r="4" spans="1:3" x14ac:dyDescent="0.2">
      <c r="A4" t="s">
        <v>88</v>
      </c>
      <c r="B4">
        <f>(B2-B1)/B3</f>
        <v>22</v>
      </c>
    </row>
    <row r="6" spans="1:3" x14ac:dyDescent="0.2">
      <c r="A6" t="s">
        <v>87</v>
      </c>
    </row>
    <row r="7" spans="1:3" x14ac:dyDescent="0.2">
      <c r="A7">
        <f>B1-1</f>
        <v>49</v>
      </c>
      <c r="B7">
        <f t="array" ref="B7:B12">FREQUENCY(Calories,A7:A12)</f>
        <v>0</v>
      </c>
      <c r="C7" t="s">
        <v>92</v>
      </c>
    </row>
    <row r="8" spans="1:3" x14ac:dyDescent="0.2">
      <c r="A8">
        <f>A7+$B$4-1</f>
        <v>70</v>
      </c>
      <c r="B8">
        <v>5</v>
      </c>
      <c r="C8" t="s">
        <v>93</v>
      </c>
    </row>
    <row r="9" spans="1:3" x14ac:dyDescent="0.2">
      <c r="A9">
        <f>A8+$B$4</f>
        <v>92</v>
      </c>
      <c r="B9">
        <v>7</v>
      </c>
      <c r="C9" t="s">
        <v>94</v>
      </c>
    </row>
    <row r="10" spans="1:3" x14ac:dyDescent="0.2">
      <c r="A10">
        <f>A9+$B$4</f>
        <v>114</v>
      </c>
      <c r="B10">
        <v>41</v>
      </c>
      <c r="C10" t="s">
        <v>95</v>
      </c>
    </row>
    <row r="11" spans="1:3" x14ac:dyDescent="0.2">
      <c r="A11">
        <f>A10+$B$4</f>
        <v>136</v>
      </c>
      <c r="B11">
        <v>11</v>
      </c>
      <c r="C11" t="s">
        <v>96</v>
      </c>
    </row>
    <row r="12" spans="1:3" x14ac:dyDescent="0.2">
      <c r="B12">
        <v>3</v>
      </c>
      <c r="C12" t="s">
        <v>97</v>
      </c>
    </row>
    <row r="18" spans="1:1" x14ac:dyDescent="0.2">
      <c r="A18" t="s">
        <v>89</v>
      </c>
    </row>
    <row r="19" spans="1:1" x14ac:dyDescent="0.2">
      <c r="A19" t="s">
        <v>90</v>
      </c>
    </row>
    <row r="20" spans="1:1" x14ac:dyDescent="0.2">
      <c r="A20" t="s">
        <v>91</v>
      </c>
    </row>
    <row r="21" spans="1:1" x14ac:dyDescent="0.2">
      <c r="A21" t="s">
        <v>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5"/>
  <sheetViews>
    <sheetView topLeftCell="A28" workbookViewId="0">
      <selection activeCell="A4" sqref="A4:B44"/>
      <pivotSelection pane="bottomRight" showHeader="1" extendable="1" axis="axisRow" max="42" activeRow="3" previousRow="43" click="1" r:id="rId1">
        <pivotArea dataOnly="0" axis="axisRow" fieldPosition="0">
          <references count="1">
            <reference field="9" count="41">
              <x v="0"/>
              <x v="1"/>
              <x v="2"/>
              <x v="3"/>
              <x v="4"/>
              <x v="5"/>
              <x v="6"/>
              <x v="7"/>
              <x v="8"/>
              <x v="9"/>
              <x v="10"/>
              <x v="11"/>
              <x v="12"/>
              <x v="13"/>
              <x v="14"/>
              <x v="15"/>
              <x v="16"/>
              <x v="17"/>
              <x v="18"/>
              <x v="19"/>
              <x v="20"/>
              <x v="21"/>
              <x v="22"/>
              <x v="23"/>
              <x v="24"/>
              <x v="25"/>
              <x v="26"/>
              <x v="27"/>
              <x v="28"/>
              <x v="29"/>
              <x v="30"/>
              <x v="31"/>
              <x v="32"/>
              <x v="33"/>
              <x v="34"/>
              <x v="35"/>
              <x v="36"/>
              <x v="37"/>
              <x v="38"/>
              <x v="39"/>
              <x v="40"/>
            </reference>
          </references>
        </pivotArea>
      </pivotSelection>
    </sheetView>
  </sheetViews>
  <sheetFormatPr defaultRowHeight="12.75" x14ac:dyDescent="0.2"/>
  <cols>
    <col min="1" max="1" width="13.85546875" bestFit="1" customWidth="1"/>
    <col min="2" max="2" width="18.85546875" bestFit="1" customWidth="1"/>
  </cols>
  <sheetData>
    <row r="3" spans="1:2" x14ac:dyDescent="0.2">
      <c r="A3" s="69" t="s">
        <v>156</v>
      </c>
      <c r="B3" t="s">
        <v>157</v>
      </c>
    </row>
    <row r="4" spans="1:2" x14ac:dyDescent="0.2">
      <c r="A4" s="9">
        <v>1893</v>
      </c>
      <c r="B4" s="38">
        <v>110</v>
      </c>
    </row>
    <row r="5" spans="1:2" x14ac:dyDescent="0.2">
      <c r="A5" s="9">
        <v>1894</v>
      </c>
      <c r="B5" s="38">
        <v>140</v>
      </c>
    </row>
    <row r="6" spans="1:2" x14ac:dyDescent="0.2">
      <c r="A6" s="9">
        <v>1897</v>
      </c>
      <c r="B6" s="38">
        <v>110</v>
      </c>
    </row>
    <row r="7" spans="1:2" x14ac:dyDescent="0.2">
      <c r="A7" s="9">
        <v>1909</v>
      </c>
      <c r="B7" s="38">
        <v>105</v>
      </c>
    </row>
    <row r="8" spans="1:2" x14ac:dyDescent="0.2">
      <c r="A8" s="9">
        <v>1915</v>
      </c>
      <c r="B8" s="38">
        <v>110</v>
      </c>
    </row>
    <row r="9" spans="1:2" x14ac:dyDescent="0.2">
      <c r="A9" s="9">
        <v>1916</v>
      </c>
      <c r="B9" s="38">
        <v>120</v>
      </c>
    </row>
    <row r="10" spans="1:2" x14ac:dyDescent="0.2">
      <c r="A10" s="9">
        <v>1924</v>
      </c>
      <c r="B10" s="38">
        <v>110</v>
      </c>
    </row>
    <row r="11" spans="1:2" x14ac:dyDescent="0.2">
      <c r="A11" s="9">
        <v>1930</v>
      </c>
      <c r="B11" s="38">
        <v>120</v>
      </c>
    </row>
    <row r="12" spans="1:2" x14ac:dyDescent="0.2">
      <c r="A12" s="9">
        <v>1932</v>
      </c>
      <c r="B12" s="38">
        <v>120</v>
      </c>
    </row>
    <row r="13" spans="1:2" x14ac:dyDescent="0.2">
      <c r="A13" s="9">
        <v>1937</v>
      </c>
      <c r="B13" s="38">
        <v>105</v>
      </c>
    </row>
    <row r="14" spans="1:2" x14ac:dyDescent="0.2">
      <c r="A14" s="9">
        <v>1941</v>
      </c>
      <c r="B14" s="38">
        <v>110</v>
      </c>
    </row>
    <row r="15" spans="1:2" x14ac:dyDescent="0.2">
      <c r="A15" s="9">
        <v>1942</v>
      </c>
      <c r="B15" s="38">
        <v>100</v>
      </c>
    </row>
    <row r="16" spans="1:2" x14ac:dyDescent="0.2">
      <c r="A16" s="9">
        <v>1950</v>
      </c>
      <c r="B16" s="38">
        <v>110</v>
      </c>
    </row>
    <row r="17" spans="1:2" x14ac:dyDescent="0.2">
      <c r="A17" s="9">
        <v>1953</v>
      </c>
      <c r="B17" s="38">
        <v>100</v>
      </c>
    </row>
    <row r="18" spans="1:2" x14ac:dyDescent="0.2">
      <c r="A18" s="9">
        <v>1954</v>
      </c>
      <c r="B18" s="38">
        <v>110</v>
      </c>
    </row>
    <row r="19" spans="1:2" x14ac:dyDescent="0.2">
      <c r="A19" s="9">
        <v>1955</v>
      </c>
      <c r="B19" s="38">
        <v>50</v>
      </c>
    </row>
    <row r="20" spans="1:2" x14ac:dyDescent="0.2">
      <c r="A20" s="9">
        <v>1958</v>
      </c>
      <c r="B20" s="38">
        <v>120</v>
      </c>
    </row>
    <row r="21" spans="1:2" x14ac:dyDescent="0.2">
      <c r="A21" s="9">
        <v>1961</v>
      </c>
      <c r="B21" s="38">
        <v>100</v>
      </c>
    </row>
    <row r="22" spans="1:2" x14ac:dyDescent="0.2">
      <c r="A22" s="9">
        <v>1963</v>
      </c>
      <c r="B22" s="38">
        <v>105</v>
      </c>
    </row>
    <row r="23" spans="1:2" x14ac:dyDescent="0.2">
      <c r="A23" s="9">
        <v>1964</v>
      </c>
      <c r="B23" s="38">
        <v>110</v>
      </c>
    </row>
    <row r="24" spans="1:2" x14ac:dyDescent="0.2">
      <c r="A24" s="9">
        <v>1965</v>
      </c>
      <c r="B24" s="38">
        <v>135</v>
      </c>
    </row>
    <row r="25" spans="1:2" x14ac:dyDescent="0.2">
      <c r="A25" s="9">
        <v>1966</v>
      </c>
      <c r="B25" s="38">
        <v>90</v>
      </c>
    </row>
    <row r="26" spans="1:2" x14ac:dyDescent="0.2">
      <c r="A26" s="9">
        <v>1968</v>
      </c>
      <c r="B26" s="38">
        <v>105</v>
      </c>
    </row>
    <row r="27" spans="1:2" x14ac:dyDescent="0.2">
      <c r="A27" s="9">
        <v>1971</v>
      </c>
      <c r="B27" s="38">
        <v>110</v>
      </c>
    </row>
    <row r="28" spans="1:2" x14ac:dyDescent="0.2">
      <c r="A28" s="9">
        <v>1975</v>
      </c>
      <c r="B28" s="38">
        <v>100</v>
      </c>
    </row>
    <row r="29" spans="1:2" x14ac:dyDescent="0.2">
      <c r="A29" s="9">
        <v>1978</v>
      </c>
      <c r="B29" s="38">
        <v>105</v>
      </c>
    </row>
    <row r="30" spans="1:2" x14ac:dyDescent="0.2">
      <c r="A30" s="9">
        <v>1979</v>
      </c>
      <c r="B30" s="38">
        <v>75</v>
      </c>
    </row>
    <row r="31" spans="1:2" x14ac:dyDescent="0.2">
      <c r="A31" s="9">
        <v>1980</v>
      </c>
      <c r="B31" s="38">
        <v>95</v>
      </c>
    </row>
    <row r="32" spans="1:2" x14ac:dyDescent="0.2">
      <c r="A32" s="9">
        <v>1982</v>
      </c>
      <c r="B32" s="38">
        <v>110</v>
      </c>
    </row>
    <row r="33" spans="1:2" x14ac:dyDescent="0.2">
      <c r="A33" s="9">
        <v>1983</v>
      </c>
      <c r="B33" s="38">
        <v>70</v>
      </c>
    </row>
    <row r="34" spans="1:2" x14ac:dyDescent="0.2">
      <c r="A34" s="9">
        <v>1984</v>
      </c>
      <c r="B34" s="38">
        <v>110</v>
      </c>
    </row>
    <row r="35" spans="1:2" x14ac:dyDescent="0.2">
      <c r="A35" s="9">
        <v>1985</v>
      </c>
      <c r="B35" s="38">
        <v>105</v>
      </c>
    </row>
    <row r="36" spans="1:2" x14ac:dyDescent="0.2">
      <c r="A36" s="9">
        <v>1986</v>
      </c>
      <c r="B36" s="38">
        <v>100</v>
      </c>
    </row>
    <row r="37" spans="1:2" x14ac:dyDescent="0.2">
      <c r="A37" s="9">
        <v>1987</v>
      </c>
      <c r="B37" s="38">
        <v>105</v>
      </c>
    </row>
    <row r="38" spans="1:2" x14ac:dyDescent="0.2">
      <c r="A38" s="9">
        <v>1988</v>
      </c>
      <c r="B38" s="38">
        <v>106.66666666666667</v>
      </c>
    </row>
    <row r="39" spans="1:2" x14ac:dyDescent="0.2">
      <c r="A39" s="9">
        <v>1989</v>
      </c>
      <c r="B39" s="38">
        <v>110</v>
      </c>
    </row>
    <row r="40" spans="1:2" x14ac:dyDescent="0.2">
      <c r="A40" s="9">
        <v>1990</v>
      </c>
      <c r="B40" s="38">
        <v>120</v>
      </c>
    </row>
    <row r="41" spans="1:2" x14ac:dyDescent="0.2">
      <c r="A41" s="9">
        <v>1991</v>
      </c>
      <c r="B41" s="38">
        <v>96.666666666666671</v>
      </c>
    </row>
    <row r="42" spans="1:2" x14ac:dyDescent="0.2">
      <c r="A42" s="9">
        <v>1992</v>
      </c>
      <c r="B42" s="38">
        <v>120</v>
      </c>
    </row>
    <row r="43" spans="1:2" x14ac:dyDescent="0.2">
      <c r="A43" s="9">
        <v>1993</v>
      </c>
      <c r="B43" s="38">
        <v>115</v>
      </c>
    </row>
    <row r="44" spans="1:2" x14ac:dyDescent="0.2">
      <c r="A44" s="9">
        <v>2012</v>
      </c>
      <c r="B44" s="38">
        <v>50</v>
      </c>
    </row>
    <row r="45" spans="1:2" x14ac:dyDescent="0.2">
      <c r="A45" s="9" t="s">
        <v>150</v>
      </c>
      <c r="B45" s="38">
        <v>105.5223880597015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opLeftCell="A2" workbookViewId="0">
      <selection activeCell="A4" sqref="A4"/>
    </sheetView>
  </sheetViews>
  <sheetFormatPr defaultColWidth="10.42578125" defaultRowHeight="12.75" x14ac:dyDescent="0.2"/>
  <cols>
    <col min="1" max="1" width="13.140625" style="6" customWidth="1"/>
    <col min="2" max="2" width="23.5703125" bestFit="1" customWidth="1"/>
    <col min="3" max="3" width="16" customWidth="1"/>
    <col min="4" max="4" width="11.5703125" customWidth="1"/>
    <col min="5" max="5" width="10.5703125" customWidth="1"/>
    <col min="6" max="6" width="8.42578125" customWidth="1"/>
    <col min="7" max="7" width="9.140625" customWidth="1"/>
    <col min="8" max="8" width="10.42578125" customWidth="1"/>
    <col min="9" max="9" width="8.42578125" customWidth="1"/>
    <col min="10" max="10" width="9.140625" customWidth="1"/>
    <col min="11" max="11" width="8.85546875" bestFit="1" customWidth="1"/>
    <col min="12" max="12" width="21.5703125" bestFit="1" customWidth="1"/>
  </cols>
  <sheetData>
    <row r="1" spans="1:12" x14ac:dyDescent="0.2">
      <c r="A1" s="7" t="s">
        <v>79</v>
      </c>
      <c r="B1" s="5" t="s">
        <v>69</v>
      </c>
      <c r="C1" s="5" t="s">
        <v>68</v>
      </c>
      <c r="D1" s="5" t="s">
        <v>0</v>
      </c>
      <c r="E1" s="5" t="s">
        <v>1</v>
      </c>
      <c r="F1" s="5" t="s">
        <v>70</v>
      </c>
      <c r="G1" s="5" t="s">
        <v>2</v>
      </c>
      <c r="H1" s="5" t="s">
        <v>3</v>
      </c>
      <c r="I1" s="5" t="s">
        <v>71</v>
      </c>
      <c r="J1" s="5" t="s">
        <v>149</v>
      </c>
      <c r="K1" s="5"/>
      <c r="L1" s="5"/>
    </row>
    <row r="2" spans="1:12" ht="15" x14ac:dyDescent="0.25">
      <c r="A2" s="8">
        <v>5</v>
      </c>
      <c r="B2" s="1" t="s">
        <v>6</v>
      </c>
      <c r="C2" s="1" t="s">
        <v>65</v>
      </c>
      <c r="D2" s="2">
        <v>110</v>
      </c>
      <c r="E2" s="3">
        <v>180</v>
      </c>
      <c r="F2" s="4">
        <v>1.5</v>
      </c>
      <c r="G2" s="4">
        <v>10.5</v>
      </c>
      <c r="H2" s="3">
        <v>10</v>
      </c>
      <c r="I2" s="3">
        <v>1</v>
      </c>
      <c r="J2" s="64">
        <v>1942</v>
      </c>
    </row>
    <row r="3" spans="1:12" ht="15" x14ac:dyDescent="0.25">
      <c r="A3" s="8">
        <v>7</v>
      </c>
      <c r="B3" s="1" t="s">
        <v>8</v>
      </c>
      <c r="C3" s="1" t="s">
        <v>65</v>
      </c>
      <c r="D3" s="2">
        <v>130</v>
      </c>
      <c r="E3" s="3">
        <v>210</v>
      </c>
      <c r="F3" s="3">
        <v>2</v>
      </c>
      <c r="G3" s="3">
        <v>18</v>
      </c>
      <c r="H3" s="3">
        <v>8</v>
      </c>
      <c r="I3" s="3">
        <v>3</v>
      </c>
      <c r="J3" s="65">
        <v>1916</v>
      </c>
    </row>
    <row r="4" spans="1:12" ht="15" x14ac:dyDescent="0.25">
      <c r="A4" s="8">
        <v>11</v>
      </c>
      <c r="B4" s="1" t="s">
        <v>12</v>
      </c>
      <c r="C4" s="1" t="s">
        <v>65</v>
      </c>
      <c r="D4" s="2">
        <v>110</v>
      </c>
      <c r="E4" s="3">
        <v>290</v>
      </c>
      <c r="F4" s="3">
        <v>2</v>
      </c>
      <c r="G4" s="3">
        <v>17</v>
      </c>
      <c r="H4" s="3">
        <v>1</v>
      </c>
      <c r="I4" s="3">
        <v>1</v>
      </c>
      <c r="J4" s="64">
        <v>1916</v>
      </c>
    </row>
    <row r="5" spans="1:12" ht="15" x14ac:dyDescent="0.25">
      <c r="A5" s="8">
        <v>12</v>
      </c>
      <c r="B5" s="1" t="s">
        <v>75</v>
      </c>
      <c r="C5" s="1" t="s">
        <v>65</v>
      </c>
      <c r="D5" s="2">
        <v>120</v>
      </c>
      <c r="E5" s="3">
        <v>210</v>
      </c>
      <c r="F5" s="3">
        <v>0</v>
      </c>
      <c r="G5" s="3">
        <v>13</v>
      </c>
      <c r="H5" s="3">
        <v>9</v>
      </c>
      <c r="I5" s="3">
        <v>2</v>
      </c>
      <c r="J5" s="64">
        <v>1987</v>
      </c>
    </row>
    <row r="6" spans="1:12" ht="15" x14ac:dyDescent="0.25">
      <c r="A6" s="8">
        <v>13</v>
      </c>
      <c r="B6" s="1" t="s">
        <v>13</v>
      </c>
      <c r="C6" s="1" t="s">
        <v>65</v>
      </c>
      <c r="D6" s="2">
        <v>110</v>
      </c>
      <c r="E6" s="3">
        <v>140</v>
      </c>
      <c r="F6" s="3">
        <v>2</v>
      </c>
      <c r="G6" s="3">
        <v>13</v>
      </c>
      <c r="H6" s="3">
        <v>7</v>
      </c>
      <c r="I6" s="3">
        <v>3</v>
      </c>
      <c r="J6" s="64">
        <v>1988</v>
      </c>
    </row>
    <row r="7" spans="1:12" ht="15" x14ac:dyDescent="0.25">
      <c r="A7" s="8">
        <v>14</v>
      </c>
      <c r="B7" s="1" t="s">
        <v>14</v>
      </c>
      <c r="C7" s="1" t="s">
        <v>65</v>
      </c>
      <c r="D7" s="2">
        <v>110</v>
      </c>
      <c r="E7" s="3">
        <v>180</v>
      </c>
      <c r="F7" s="3">
        <v>0</v>
      </c>
      <c r="G7" s="3">
        <v>12</v>
      </c>
      <c r="H7" s="3">
        <v>13</v>
      </c>
      <c r="I7" s="3">
        <v>2</v>
      </c>
      <c r="J7" s="64">
        <v>1965</v>
      </c>
    </row>
    <row r="8" spans="1:12" ht="15" x14ac:dyDescent="0.25">
      <c r="A8" s="8">
        <v>18</v>
      </c>
      <c r="B8" s="1" t="s">
        <v>18</v>
      </c>
      <c r="C8" s="1" t="s">
        <v>65</v>
      </c>
      <c r="D8" s="2">
        <v>110</v>
      </c>
      <c r="E8" s="3">
        <v>180</v>
      </c>
      <c r="F8" s="3">
        <v>0</v>
      </c>
      <c r="G8" s="3">
        <v>12</v>
      </c>
      <c r="H8" s="3">
        <v>13</v>
      </c>
      <c r="I8" s="3">
        <v>2</v>
      </c>
      <c r="J8" s="64">
        <v>1991</v>
      </c>
    </row>
    <row r="9" spans="1:12" ht="15" x14ac:dyDescent="0.25">
      <c r="A9" s="8">
        <v>22</v>
      </c>
      <c r="B9" s="1" t="s">
        <v>22</v>
      </c>
      <c r="C9" s="1" t="s">
        <v>65</v>
      </c>
      <c r="D9" s="2">
        <v>100</v>
      </c>
      <c r="E9" s="3">
        <v>140</v>
      </c>
      <c r="F9" s="3">
        <v>2</v>
      </c>
      <c r="G9" s="3">
        <v>11</v>
      </c>
      <c r="H9" s="3">
        <v>10</v>
      </c>
      <c r="I9" s="3">
        <v>3</v>
      </c>
      <c r="J9" s="64">
        <v>1978</v>
      </c>
    </row>
    <row r="10" spans="1:12" ht="15" x14ac:dyDescent="0.25">
      <c r="A10" s="8">
        <v>30</v>
      </c>
      <c r="B10" s="1" t="s">
        <v>29</v>
      </c>
      <c r="C10" s="1" t="s">
        <v>65</v>
      </c>
      <c r="D10" s="2">
        <v>110</v>
      </c>
      <c r="E10" s="3">
        <v>280</v>
      </c>
      <c r="F10" s="3">
        <v>0</v>
      </c>
      <c r="G10" s="3">
        <v>15</v>
      </c>
      <c r="H10" s="3">
        <v>9</v>
      </c>
      <c r="I10" s="3">
        <v>2</v>
      </c>
      <c r="J10" s="64">
        <v>1915</v>
      </c>
    </row>
    <row r="11" spans="1:12" ht="15" x14ac:dyDescent="0.25">
      <c r="A11" s="8">
        <v>36</v>
      </c>
      <c r="B11" s="1" t="s">
        <v>35</v>
      </c>
      <c r="C11" s="1" t="s">
        <v>65</v>
      </c>
      <c r="D11" s="2">
        <v>110</v>
      </c>
      <c r="E11" s="3">
        <v>250</v>
      </c>
      <c r="F11" s="4">
        <v>1.5</v>
      </c>
      <c r="G11" s="4">
        <v>11.5</v>
      </c>
      <c r="H11" s="3">
        <v>10</v>
      </c>
      <c r="I11" s="3">
        <v>1</v>
      </c>
      <c r="J11" s="64">
        <v>1963</v>
      </c>
    </row>
    <row r="12" spans="1:12" ht="15" x14ac:dyDescent="0.25">
      <c r="A12" s="8">
        <v>39</v>
      </c>
      <c r="B12" s="1" t="s">
        <v>77</v>
      </c>
      <c r="C12" s="1" t="s">
        <v>65</v>
      </c>
      <c r="D12" s="2">
        <v>110</v>
      </c>
      <c r="E12" s="3">
        <v>260</v>
      </c>
      <c r="F12" s="3">
        <v>0</v>
      </c>
      <c r="G12" s="3">
        <v>21</v>
      </c>
      <c r="H12" s="3">
        <v>3</v>
      </c>
      <c r="I12" s="3">
        <v>2</v>
      </c>
      <c r="J12" s="64">
        <v>1941</v>
      </c>
    </row>
    <row r="13" spans="1:12" ht="15" x14ac:dyDescent="0.25">
      <c r="A13" s="8">
        <v>41</v>
      </c>
      <c r="B13" s="1" t="s">
        <v>38</v>
      </c>
      <c r="C13" s="1" t="s">
        <v>65</v>
      </c>
      <c r="D13" s="2">
        <v>110</v>
      </c>
      <c r="E13" s="3">
        <v>180</v>
      </c>
      <c r="F13" s="3">
        <v>0</v>
      </c>
      <c r="G13" s="3">
        <v>12</v>
      </c>
      <c r="H13" s="3">
        <v>12</v>
      </c>
      <c r="I13" s="3">
        <v>2</v>
      </c>
      <c r="J13" s="64">
        <v>1984</v>
      </c>
    </row>
    <row r="14" spans="1:12" ht="15" x14ac:dyDescent="0.25">
      <c r="A14" s="8">
        <v>43</v>
      </c>
      <c r="B14" s="1" t="s">
        <v>40</v>
      </c>
      <c r="C14" s="1" t="s">
        <v>65</v>
      </c>
      <c r="D14" s="2">
        <v>100</v>
      </c>
      <c r="E14" s="3">
        <v>220</v>
      </c>
      <c r="F14" s="3">
        <v>2</v>
      </c>
      <c r="G14" s="3">
        <v>15</v>
      </c>
      <c r="H14" s="3">
        <v>6</v>
      </c>
      <c r="I14" s="3">
        <v>1</v>
      </c>
      <c r="J14" s="64">
        <v>1986</v>
      </c>
    </row>
    <row r="15" spans="1:12" ht="15" x14ac:dyDescent="0.25">
      <c r="A15" s="8">
        <v>45</v>
      </c>
      <c r="B15" s="1" t="s">
        <v>41</v>
      </c>
      <c r="C15" s="1" t="s">
        <v>65</v>
      </c>
      <c r="D15" s="2">
        <v>130</v>
      </c>
      <c r="E15" s="3">
        <v>170</v>
      </c>
      <c r="F15" s="4">
        <v>1.5</v>
      </c>
      <c r="G15" s="4">
        <v>13.5</v>
      </c>
      <c r="H15" s="3">
        <v>10</v>
      </c>
      <c r="I15" s="3">
        <v>3</v>
      </c>
      <c r="J15" s="64">
        <v>1958</v>
      </c>
    </row>
    <row r="16" spans="1:12" ht="15" x14ac:dyDescent="0.25">
      <c r="A16" s="8">
        <v>61</v>
      </c>
      <c r="B16" s="1" t="s">
        <v>80</v>
      </c>
      <c r="C16" s="1" t="s">
        <v>65</v>
      </c>
      <c r="D16" s="2">
        <v>110</v>
      </c>
      <c r="E16" s="3">
        <v>200</v>
      </c>
      <c r="F16" s="3">
        <v>0</v>
      </c>
      <c r="G16" s="3">
        <v>21</v>
      </c>
      <c r="H16" s="3">
        <v>3</v>
      </c>
      <c r="I16" s="3">
        <v>3</v>
      </c>
      <c r="J16" s="64">
        <v>1958</v>
      </c>
    </row>
    <row r="17" spans="1:10" ht="15" x14ac:dyDescent="0.25">
      <c r="A17" s="8">
        <v>62</v>
      </c>
      <c r="B17" s="1" t="s">
        <v>57</v>
      </c>
      <c r="C17" s="1" t="s">
        <v>65</v>
      </c>
      <c r="D17" s="2">
        <v>140</v>
      </c>
      <c r="E17" s="3">
        <v>190</v>
      </c>
      <c r="F17" s="3">
        <v>4</v>
      </c>
      <c r="G17" s="3">
        <v>15</v>
      </c>
      <c r="H17" s="3">
        <v>14</v>
      </c>
      <c r="I17" s="3">
        <v>3</v>
      </c>
      <c r="J17" s="64">
        <v>1894</v>
      </c>
    </row>
    <row r="18" spans="1:10" ht="15" x14ac:dyDescent="0.25">
      <c r="A18" s="8">
        <v>63</v>
      </c>
      <c r="B18" s="1" t="s">
        <v>58</v>
      </c>
      <c r="C18" s="1" t="s">
        <v>65</v>
      </c>
      <c r="D18" s="2">
        <v>100</v>
      </c>
      <c r="E18" s="3">
        <v>200</v>
      </c>
      <c r="F18" s="3">
        <v>3</v>
      </c>
      <c r="G18" s="3">
        <v>16</v>
      </c>
      <c r="H18" s="3">
        <v>3</v>
      </c>
      <c r="I18" s="3">
        <v>3</v>
      </c>
      <c r="J18" s="64">
        <v>1950</v>
      </c>
    </row>
    <row r="19" spans="1:10" ht="15" x14ac:dyDescent="0.25">
      <c r="A19" s="8">
        <v>64</v>
      </c>
      <c r="B19" s="1" t="s">
        <v>59</v>
      </c>
      <c r="C19" s="1" t="s">
        <v>65</v>
      </c>
      <c r="D19" s="2">
        <v>110</v>
      </c>
      <c r="E19" s="3">
        <v>140</v>
      </c>
      <c r="F19" s="3">
        <v>0</v>
      </c>
      <c r="G19" s="3">
        <v>13</v>
      </c>
      <c r="H19" s="3">
        <v>12</v>
      </c>
      <c r="I19" s="3">
        <v>2</v>
      </c>
      <c r="J19" s="64">
        <v>1971</v>
      </c>
    </row>
    <row r="20" spans="1:10" ht="15" x14ac:dyDescent="0.25">
      <c r="A20" s="8">
        <v>66</v>
      </c>
      <c r="B20" s="1" t="s">
        <v>81</v>
      </c>
      <c r="C20" s="1" t="s">
        <v>65</v>
      </c>
      <c r="D20" s="2">
        <v>100</v>
      </c>
      <c r="E20" s="3">
        <v>200</v>
      </c>
      <c r="F20" s="3">
        <v>3</v>
      </c>
      <c r="G20" s="3">
        <v>17</v>
      </c>
      <c r="H20" s="3">
        <v>3</v>
      </c>
      <c r="I20" s="3">
        <v>1</v>
      </c>
      <c r="J20" s="64">
        <v>1988</v>
      </c>
    </row>
    <row r="21" spans="1:10" ht="15" x14ac:dyDescent="0.25">
      <c r="A21" s="8">
        <v>67</v>
      </c>
      <c r="B21" s="1" t="s">
        <v>61</v>
      </c>
      <c r="C21" s="1" t="s">
        <v>65</v>
      </c>
      <c r="D21" s="2">
        <v>110</v>
      </c>
      <c r="E21" s="3">
        <v>200</v>
      </c>
      <c r="F21" s="3">
        <v>1</v>
      </c>
      <c r="G21" s="3">
        <v>18</v>
      </c>
      <c r="H21" s="3">
        <v>8</v>
      </c>
      <c r="I21" s="3">
        <v>1</v>
      </c>
      <c r="J21" s="64">
        <v>1893</v>
      </c>
    </row>
    <row r="22" spans="1:10" ht="15" x14ac:dyDescent="0.25">
      <c r="A22" s="8">
        <v>2</v>
      </c>
      <c r="B22" s="1" t="s">
        <v>73</v>
      </c>
      <c r="C22" s="1" t="s">
        <v>63</v>
      </c>
      <c r="D22" s="2">
        <v>70</v>
      </c>
      <c r="E22" s="3">
        <v>260</v>
      </c>
      <c r="F22" s="3">
        <v>9</v>
      </c>
      <c r="G22" s="3">
        <v>7</v>
      </c>
      <c r="H22" s="3">
        <v>5</v>
      </c>
      <c r="I22" s="3">
        <v>3</v>
      </c>
      <c r="J22" s="64">
        <v>1983</v>
      </c>
    </row>
    <row r="23" spans="1:10" ht="15" x14ac:dyDescent="0.25">
      <c r="A23" s="8">
        <v>3</v>
      </c>
      <c r="B23" s="1" t="s">
        <v>74</v>
      </c>
      <c r="C23" s="1" t="s">
        <v>63</v>
      </c>
      <c r="D23" s="2">
        <v>50</v>
      </c>
      <c r="E23" s="3">
        <v>140</v>
      </c>
      <c r="F23" s="3">
        <v>14</v>
      </c>
      <c r="G23" s="3">
        <v>8</v>
      </c>
      <c r="H23" s="3">
        <v>0</v>
      </c>
      <c r="I23" s="3">
        <v>3</v>
      </c>
      <c r="J23" s="64">
        <v>1979</v>
      </c>
    </row>
    <row r="24" spans="1:10" ht="15" x14ac:dyDescent="0.25">
      <c r="A24" s="8">
        <v>6</v>
      </c>
      <c r="B24" s="1" t="s">
        <v>7</v>
      </c>
      <c r="C24" s="1" t="s">
        <v>63</v>
      </c>
      <c r="D24" s="2">
        <v>110</v>
      </c>
      <c r="E24" s="3">
        <v>125</v>
      </c>
      <c r="F24" s="3">
        <v>1</v>
      </c>
      <c r="G24" s="3">
        <v>11</v>
      </c>
      <c r="H24" s="3">
        <v>14</v>
      </c>
      <c r="I24" s="3">
        <v>2</v>
      </c>
      <c r="J24" s="64">
        <v>1984</v>
      </c>
    </row>
    <row r="25" spans="1:10" ht="15" x14ac:dyDescent="0.25">
      <c r="A25" s="8">
        <v>16</v>
      </c>
      <c r="B25" s="1" t="s">
        <v>16</v>
      </c>
      <c r="C25" s="1" t="s">
        <v>63</v>
      </c>
      <c r="D25" s="2">
        <v>100</v>
      </c>
      <c r="E25" s="3">
        <v>290</v>
      </c>
      <c r="F25" s="3">
        <v>1</v>
      </c>
      <c r="G25" s="3">
        <v>21</v>
      </c>
      <c r="H25" s="3">
        <v>2</v>
      </c>
      <c r="I25" s="3">
        <v>1</v>
      </c>
      <c r="J25" s="64">
        <v>1963</v>
      </c>
    </row>
    <row r="26" spans="1:10" ht="15" x14ac:dyDescent="0.25">
      <c r="A26" s="8">
        <v>17</v>
      </c>
      <c r="B26" s="1" t="s">
        <v>17</v>
      </c>
      <c r="C26" s="1" t="s">
        <v>63</v>
      </c>
      <c r="D26" s="2">
        <v>110</v>
      </c>
      <c r="E26" s="3">
        <v>90</v>
      </c>
      <c r="F26" s="3">
        <v>1</v>
      </c>
      <c r="G26" s="3">
        <v>13</v>
      </c>
      <c r="H26" s="3">
        <v>12</v>
      </c>
      <c r="I26" s="3">
        <v>2</v>
      </c>
      <c r="J26" s="64">
        <v>1988</v>
      </c>
    </row>
    <row r="27" spans="1:10" ht="15" x14ac:dyDescent="0.25">
      <c r="A27" s="8">
        <v>19</v>
      </c>
      <c r="B27" s="1" t="s">
        <v>19</v>
      </c>
      <c r="C27" s="1" t="s">
        <v>63</v>
      </c>
      <c r="D27" s="2">
        <v>110</v>
      </c>
      <c r="E27" s="3">
        <v>140</v>
      </c>
      <c r="F27" s="3">
        <v>4</v>
      </c>
      <c r="G27" s="3">
        <v>10</v>
      </c>
      <c r="H27" s="3">
        <v>7</v>
      </c>
      <c r="I27" s="3">
        <v>3</v>
      </c>
      <c r="J27" s="64">
        <v>1978</v>
      </c>
    </row>
    <row r="28" spans="1:10" ht="15" x14ac:dyDescent="0.25">
      <c r="A28" s="8">
        <v>21</v>
      </c>
      <c r="B28" s="1" t="s">
        <v>21</v>
      </c>
      <c r="C28" s="1" t="s">
        <v>63</v>
      </c>
      <c r="D28" s="2">
        <v>110</v>
      </c>
      <c r="E28" s="3">
        <v>220</v>
      </c>
      <c r="F28" s="3">
        <v>1</v>
      </c>
      <c r="G28" s="3">
        <v>21</v>
      </c>
      <c r="H28" s="3">
        <v>3</v>
      </c>
      <c r="I28" s="3">
        <v>3</v>
      </c>
      <c r="J28" s="64">
        <v>1982</v>
      </c>
    </row>
    <row r="29" spans="1:10" ht="15" x14ac:dyDescent="0.25">
      <c r="A29" s="8">
        <v>24</v>
      </c>
      <c r="B29" s="1" t="s">
        <v>24</v>
      </c>
      <c r="C29" s="1" t="s">
        <v>63</v>
      </c>
      <c r="D29" s="2">
        <v>110</v>
      </c>
      <c r="E29" s="3">
        <v>125</v>
      </c>
      <c r="F29" s="3">
        <v>1</v>
      </c>
      <c r="G29" s="3">
        <v>11</v>
      </c>
      <c r="H29" s="3">
        <v>13</v>
      </c>
      <c r="I29" s="3">
        <v>2</v>
      </c>
      <c r="J29" s="64">
        <v>1984</v>
      </c>
    </row>
    <row r="30" spans="1:10" ht="15" x14ac:dyDescent="0.25">
      <c r="A30" s="8">
        <v>25</v>
      </c>
      <c r="B30" s="1" t="s">
        <v>25</v>
      </c>
      <c r="C30" s="1" t="s">
        <v>63</v>
      </c>
      <c r="D30" s="2">
        <v>110</v>
      </c>
      <c r="E30" s="3">
        <v>200</v>
      </c>
      <c r="F30" s="3">
        <v>1</v>
      </c>
      <c r="G30" s="3">
        <v>14</v>
      </c>
      <c r="H30" s="3">
        <v>11</v>
      </c>
      <c r="I30" s="3">
        <v>1</v>
      </c>
      <c r="J30" s="64">
        <v>1971</v>
      </c>
    </row>
    <row r="31" spans="1:10" ht="15" x14ac:dyDescent="0.25">
      <c r="A31" s="8">
        <v>26</v>
      </c>
      <c r="B31" s="1" t="s">
        <v>26</v>
      </c>
      <c r="C31" s="1" t="s">
        <v>63</v>
      </c>
      <c r="D31" s="2">
        <v>100</v>
      </c>
      <c r="E31" s="3">
        <v>0</v>
      </c>
      <c r="F31" s="3">
        <v>3</v>
      </c>
      <c r="G31" s="3">
        <v>14</v>
      </c>
      <c r="H31" s="3">
        <v>7</v>
      </c>
      <c r="I31" s="3">
        <v>2</v>
      </c>
      <c r="J31" s="64">
        <v>1975</v>
      </c>
    </row>
    <row r="32" spans="1:10" ht="15" x14ac:dyDescent="0.25">
      <c r="A32" s="8">
        <v>28</v>
      </c>
      <c r="B32" s="1" t="s">
        <v>27</v>
      </c>
      <c r="C32" s="1" t="s">
        <v>63</v>
      </c>
      <c r="D32" s="2">
        <v>120</v>
      </c>
      <c r="E32" s="3">
        <v>240</v>
      </c>
      <c r="F32" s="3">
        <v>5</v>
      </c>
      <c r="G32" s="3">
        <v>14</v>
      </c>
      <c r="H32" s="3">
        <v>12</v>
      </c>
      <c r="I32" s="3">
        <v>3</v>
      </c>
      <c r="J32" s="64">
        <v>1932</v>
      </c>
    </row>
    <row r="33" spans="1:10" ht="15" x14ac:dyDescent="0.25">
      <c r="A33" s="8">
        <v>37</v>
      </c>
      <c r="B33" s="1" t="s">
        <v>36</v>
      </c>
      <c r="C33" s="1" t="s">
        <v>63</v>
      </c>
      <c r="D33" s="2">
        <v>110</v>
      </c>
      <c r="E33" s="3">
        <v>170</v>
      </c>
      <c r="F33" s="3">
        <v>1</v>
      </c>
      <c r="G33" s="3">
        <v>17</v>
      </c>
      <c r="H33" s="3">
        <v>6</v>
      </c>
      <c r="I33" s="3">
        <v>3</v>
      </c>
      <c r="J33" s="64">
        <v>1897</v>
      </c>
    </row>
    <row r="34" spans="1:10" ht="15" x14ac:dyDescent="0.25">
      <c r="A34" s="8">
        <v>38</v>
      </c>
      <c r="B34" s="1" t="s">
        <v>76</v>
      </c>
      <c r="C34" s="1" t="s">
        <v>63</v>
      </c>
      <c r="D34" s="2">
        <v>140</v>
      </c>
      <c r="E34" s="3">
        <v>170</v>
      </c>
      <c r="F34" s="3">
        <v>2</v>
      </c>
      <c r="G34" s="3">
        <v>20</v>
      </c>
      <c r="H34" s="3">
        <v>9</v>
      </c>
      <c r="I34" s="3">
        <v>3</v>
      </c>
      <c r="J34" s="64">
        <v>1992</v>
      </c>
    </row>
    <row r="35" spans="1:10" ht="15" x14ac:dyDescent="0.25">
      <c r="A35" s="8">
        <v>42</v>
      </c>
      <c r="B35" s="1" t="s">
        <v>39</v>
      </c>
      <c r="C35" s="1" t="s">
        <v>63</v>
      </c>
      <c r="D35" s="2">
        <v>160</v>
      </c>
      <c r="E35" s="3">
        <v>150</v>
      </c>
      <c r="F35" s="3">
        <v>3</v>
      </c>
      <c r="G35" s="3">
        <v>17</v>
      </c>
      <c r="H35" s="3">
        <v>13</v>
      </c>
      <c r="I35" s="3">
        <v>3</v>
      </c>
      <c r="J35" s="64">
        <v>1965</v>
      </c>
    </row>
    <row r="36" spans="1:10" ht="15" x14ac:dyDescent="0.25">
      <c r="A36" s="8">
        <v>44</v>
      </c>
      <c r="B36" s="1" t="s">
        <v>78</v>
      </c>
      <c r="C36" s="1" t="s">
        <v>63</v>
      </c>
      <c r="D36" s="2">
        <v>120</v>
      </c>
      <c r="E36" s="3">
        <v>190</v>
      </c>
      <c r="F36" s="3">
        <v>0</v>
      </c>
      <c r="G36" s="3">
        <v>15</v>
      </c>
      <c r="H36" s="3">
        <v>9</v>
      </c>
      <c r="I36" s="3">
        <v>2</v>
      </c>
      <c r="J36" s="64">
        <v>1980</v>
      </c>
    </row>
    <row r="37" spans="1:10" ht="15" x14ac:dyDescent="0.25">
      <c r="A37" s="8">
        <v>47</v>
      </c>
      <c r="B37" s="1" t="s">
        <v>43</v>
      </c>
      <c r="C37" s="1" t="s">
        <v>63</v>
      </c>
      <c r="D37" s="2">
        <v>100</v>
      </c>
      <c r="E37" s="3">
        <v>320</v>
      </c>
      <c r="F37" s="3">
        <v>1</v>
      </c>
      <c r="G37" s="3">
        <v>20</v>
      </c>
      <c r="H37" s="3">
        <v>3</v>
      </c>
      <c r="I37" s="3">
        <v>3</v>
      </c>
      <c r="J37" s="64">
        <v>1979</v>
      </c>
    </row>
    <row r="38" spans="1:10" ht="15" x14ac:dyDescent="0.25">
      <c r="A38" s="8">
        <v>51</v>
      </c>
      <c r="B38" s="1" t="s">
        <v>47</v>
      </c>
      <c r="C38" s="1" t="s">
        <v>63</v>
      </c>
      <c r="D38" s="2">
        <v>120</v>
      </c>
      <c r="E38" s="3">
        <v>210</v>
      </c>
      <c r="F38" s="3">
        <v>5</v>
      </c>
      <c r="G38" s="3">
        <v>14</v>
      </c>
      <c r="H38" s="3">
        <v>12</v>
      </c>
      <c r="I38" s="3">
        <v>2</v>
      </c>
      <c r="J38" s="64">
        <v>1985</v>
      </c>
    </row>
    <row r="39" spans="1:10" ht="15" x14ac:dyDescent="0.25">
      <c r="A39" s="8">
        <v>52</v>
      </c>
      <c r="B39" s="1" t="s">
        <v>48</v>
      </c>
      <c r="C39" s="1" t="s">
        <v>63</v>
      </c>
      <c r="D39" s="2">
        <v>90</v>
      </c>
      <c r="E39" s="3">
        <v>0</v>
      </c>
      <c r="F39" s="3">
        <v>2</v>
      </c>
      <c r="G39" s="3">
        <v>15</v>
      </c>
      <c r="H39" s="3">
        <v>6</v>
      </c>
      <c r="I39" s="3">
        <v>3</v>
      </c>
      <c r="J39" s="64">
        <v>1985</v>
      </c>
    </row>
    <row r="40" spans="1:10" ht="15" x14ac:dyDescent="0.25">
      <c r="A40" s="8">
        <v>54</v>
      </c>
      <c r="B40" s="1" t="s">
        <v>50</v>
      </c>
      <c r="C40" s="1" t="s">
        <v>63</v>
      </c>
      <c r="D40" s="2">
        <v>110</v>
      </c>
      <c r="E40" s="3">
        <v>290</v>
      </c>
      <c r="F40" s="3">
        <v>0</v>
      </c>
      <c r="G40" s="3">
        <v>22</v>
      </c>
      <c r="H40" s="3">
        <v>3</v>
      </c>
      <c r="I40" s="3">
        <v>1</v>
      </c>
      <c r="J40" s="64">
        <v>1937</v>
      </c>
    </row>
    <row r="41" spans="1:10" ht="15" x14ac:dyDescent="0.25">
      <c r="A41" s="8">
        <v>58</v>
      </c>
      <c r="B41" s="1" t="s">
        <v>54</v>
      </c>
      <c r="C41" s="1" t="s">
        <v>63</v>
      </c>
      <c r="D41" s="2">
        <v>110</v>
      </c>
      <c r="E41" s="3">
        <v>70</v>
      </c>
      <c r="F41" s="3">
        <v>1</v>
      </c>
      <c r="G41" s="3">
        <v>9</v>
      </c>
      <c r="H41" s="3">
        <v>15</v>
      </c>
      <c r="I41" s="3">
        <v>2</v>
      </c>
      <c r="J41" s="64">
        <v>1961</v>
      </c>
    </row>
    <row r="42" spans="1:10" ht="15" x14ac:dyDescent="0.25">
      <c r="A42" s="8">
        <v>59</v>
      </c>
      <c r="B42" s="1" t="s">
        <v>55</v>
      </c>
      <c r="C42" s="1" t="s">
        <v>63</v>
      </c>
      <c r="D42" s="2">
        <v>110</v>
      </c>
      <c r="E42" s="3">
        <v>230</v>
      </c>
      <c r="F42" s="3">
        <v>1</v>
      </c>
      <c r="G42" s="3">
        <v>16</v>
      </c>
      <c r="H42" s="3">
        <v>3</v>
      </c>
      <c r="I42" s="3">
        <v>1</v>
      </c>
      <c r="J42" s="64">
        <v>1964</v>
      </c>
    </row>
    <row r="43" spans="1:10" ht="15" x14ac:dyDescent="0.25">
      <c r="A43" s="8">
        <v>1</v>
      </c>
      <c r="B43" s="1" t="s">
        <v>4</v>
      </c>
      <c r="C43" s="1" t="s">
        <v>62</v>
      </c>
      <c r="D43" s="2">
        <v>70</v>
      </c>
      <c r="E43" s="3">
        <v>130</v>
      </c>
      <c r="F43" s="3">
        <v>10</v>
      </c>
      <c r="G43" s="3">
        <v>5</v>
      </c>
      <c r="H43" s="3">
        <v>6</v>
      </c>
      <c r="I43" s="3">
        <v>3</v>
      </c>
      <c r="J43" s="64">
        <v>1980</v>
      </c>
    </row>
    <row r="44" spans="1:10" ht="15" x14ac:dyDescent="0.25">
      <c r="A44" s="8">
        <v>20</v>
      </c>
      <c r="B44" s="1" t="s">
        <v>20</v>
      </c>
      <c r="C44" s="1" t="s">
        <v>62</v>
      </c>
      <c r="D44" s="2">
        <v>100</v>
      </c>
      <c r="E44" s="3">
        <v>80</v>
      </c>
      <c r="F44" s="3">
        <v>1</v>
      </c>
      <c r="G44" s="3">
        <v>21</v>
      </c>
      <c r="H44" s="3">
        <v>0</v>
      </c>
      <c r="I44" s="3">
        <v>2</v>
      </c>
      <c r="J44" s="64">
        <v>1992</v>
      </c>
    </row>
    <row r="45" spans="1:10" ht="15" x14ac:dyDescent="0.25">
      <c r="A45" s="8">
        <v>55</v>
      </c>
      <c r="B45" s="1" t="s">
        <v>51</v>
      </c>
      <c r="C45" s="1" t="s">
        <v>62</v>
      </c>
      <c r="D45" s="2">
        <v>90</v>
      </c>
      <c r="E45" s="3">
        <v>0</v>
      </c>
      <c r="F45" s="3">
        <v>3</v>
      </c>
      <c r="G45" s="3">
        <v>20</v>
      </c>
      <c r="H45" s="3">
        <v>0</v>
      </c>
      <c r="I45" s="3">
        <v>1</v>
      </c>
      <c r="J45" s="64">
        <v>1987</v>
      </c>
    </row>
    <row r="46" spans="1:10" ht="15" x14ac:dyDescent="0.25">
      <c r="A46" s="8">
        <v>56</v>
      </c>
      <c r="B46" s="1" t="s">
        <v>52</v>
      </c>
      <c r="C46" s="1" t="s">
        <v>62</v>
      </c>
      <c r="D46" s="2">
        <v>80</v>
      </c>
      <c r="E46" s="3">
        <v>0</v>
      </c>
      <c r="F46" s="3">
        <v>3</v>
      </c>
      <c r="G46" s="3">
        <v>16</v>
      </c>
      <c r="H46" s="3">
        <v>0</v>
      </c>
      <c r="I46" s="3">
        <v>1</v>
      </c>
      <c r="J46" s="64">
        <v>1991</v>
      </c>
    </row>
    <row r="47" spans="1:10" ht="15" x14ac:dyDescent="0.25">
      <c r="A47" s="8">
        <v>57</v>
      </c>
      <c r="B47" s="1" t="s">
        <v>53</v>
      </c>
      <c r="C47" s="1" t="s">
        <v>62</v>
      </c>
      <c r="D47" s="2">
        <v>90</v>
      </c>
      <c r="E47" s="3">
        <v>0</v>
      </c>
      <c r="F47" s="3">
        <v>4</v>
      </c>
      <c r="G47" s="3">
        <v>19</v>
      </c>
      <c r="H47" s="3">
        <v>0</v>
      </c>
      <c r="I47" s="3">
        <v>1</v>
      </c>
      <c r="J47" s="64">
        <v>1942</v>
      </c>
    </row>
    <row r="48" spans="1:10" ht="15" x14ac:dyDescent="0.25">
      <c r="A48" s="8">
        <v>60</v>
      </c>
      <c r="B48" s="1" t="s">
        <v>56</v>
      </c>
      <c r="C48" s="1" t="s">
        <v>62</v>
      </c>
      <c r="D48" s="2">
        <v>90</v>
      </c>
      <c r="E48" s="3">
        <v>15</v>
      </c>
      <c r="F48" s="3">
        <v>3</v>
      </c>
      <c r="G48" s="3">
        <v>15</v>
      </c>
      <c r="H48" s="3">
        <v>5</v>
      </c>
      <c r="I48" s="3">
        <v>2</v>
      </c>
      <c r="J48" s="64">
        <v>1966</v>
      </c>
    </row>
    <row r="49" spans="1:10" ht="15" x14ac:dyDescent="0.25">
      <c r="A49" s="8">
        <v>9</v>
      </c>
      <c r="B49" s="1" t="s">
        <v>10</v>
      </c>
      <c r="C49" s="1" t="s">
        <v>66</v>
      </c>
      <c r="D49" s="2">
        <v>90</v>
      </c>
      <c r="E49" s="3">
        <v>210</v>
      </c>
      <c r="F49" s="3">
        <v>5</v>
      </c>
      <c r="G49" s="3">
        <v>13</v>
      </c>
      <c r="H49" s="3">
        <v>5</v>
      </c>
      <c r="I49" s="3">
        <v>3</v>
      </c>
      <c r="J49" s="64">
        <v>1909</v>
      </c>
    </row>
    <row r="50" spans="1:10" ht="15" x14ac:dyDescent="0.25">
      <c r="A50" s="8">
        <v>27</v>
      </c>
      <c r="B50" s="1" t="s">
        <v>72</v>
      </c>
      <c r="C50" s="1" t="s">
        <v>66</v>
      </c>
      <c r="D50" s="2">
        <v>120</v>
      </c>
      <c r="E50" s="3">
        <v>160</v>
      </c>
      <c r="F50" s="3">
        <v>5</v>
      </c>
      <c r="G50" s="3">
        <v>12</v>
      </c>
      <c r="H50" s="3">
        <v>10</v>
      </c>
      <c r="I50" s="3">
        <v>3</v>
      </c>
      <c r="J50" s="64">
        <v>1909</v>
      </c>
    </row>
    <row r="51" spans="1:10" ht="15" x14ac:dyDescent="0.25">
      <c r="A51" s="8">
        <v>29</v>
      </c>
      <c r="B51" s="1" t="s">
        <v>28</v>
      </c>
      <c r="C51" s="1" t="s">
        <v>66</v>
      </c>
      <c r="D51" s="2">
        <v>110</v>
      </c>
      <c r="E51" s="3">
        <v>135</v>
      </c>
      <c r="F51" s="3">
        <v>0</v>
      </c>
      <c r="G51" s="3">
        <v>13</v>
      </c>
      <c r="H51" s="3">
        <v>12</v>
      </c>
      <c r="I51" s="3">
        <v>2</v>
      </c>
      <c r="J51" s="64">
        <v>1968</v>
      </c>
    </row>
    <row r="52" spans="1:10" ht="15" x14ac:dyDescent="0.25">
      <c r="A52" s="8">
        <v>31</v>
      </c>
      <c r="B52" s="1" t="s">
        <v>30</v>
      </c>
      <c r="C52" s="1" t="s">
        <v>66</v>
      </c>
      <c r="D52" s="2">
        <v>100</v>
      </c>
      <c r="E52" s="3">
        <v>140</v>
      </c>
      <c r="F52" s="3">
        <v>3</v>
      </c>
      <c r="G52" s="3">
        <v>15</v>
      </c>
      <c r="H52" s="3">
        <v>5</v>
      </c>
      <c r="I52" s="3">
        <v>3</v>
      </c>
      <c r="J52" s="64">
        <v>1942</v>
      </c>
    </row>
    <row r="53" spans="1:10" ht="15" x14ac:dyDescent="0.25">
      <c r="A53" s="8">
        <v>32</v>
      </c>
      <c r="B53" s="1" t="s">
        <v>31</v>
      </c>
      <c r="C53" s="1" t="s">
        <v>66</v>
      </c>
      <c r="D53" s="2">
        <v>110</v>
      </c>
      <c r="E53" s="3">
        <v>170</v>
      </c>
      <c r="F53" s="3">
        <v>3</v>
      </c>
      <c r="G53" s="3">
        <v>17</v>
      </c>
      <c r="H53" s="3">
        <v>3</v>
      </c>
      <c r="I53" s="3">
        <v>3</v>
      </c>
      <c r="J53" s="64">
        <v>1982</v>
      </c>
    </row>
    <row r="54" spans="1:10" ht="15" x14ac:dyDescent="0.25">
      <c r="A54" s="8">
        <v>33</v>
      </c>
      <c r="B54" s="1" t="s">
        <v>32</v>
      </c>
      <c r="C54" s="1" t="s">
        <v>66</v>
      </c>
      <c r="D54" s="2">
        <v>120</v>
      </c>
      <c r="E54" s="3">
        <v>75</v>
      </c>
      <c r="F54" s="3">
        <v>3</v>
      </c>
      <c r="G54" s="3">
        <v>13</v>
      </c>
      <c r="H54" s="3">
        <v>4</v>
      </c>
      <c r="I54" s="3">
        <v>3</v>
      </c>
      <c r="J54" s="64">
        <v>1950</v>
      </c>
    </row>
    <row r="55" spans="1:10" ht="15" x14ac:dyDescent="0.25">
      <c r="A55" s="8">
        <v>34</v>
      </c>
      <c r="B55" s="1" t="s">
        <v>33</v>
      </c>
      <c r="C55" s="1" t="s">
        <v>66</v>
      </c>
      <c r="D55" s="2">
        <v>110</v>
      </c>
      <c r="E55" s="3">
        <v>180</v>
      </c>
      <c r="F55" s="3">
        <v>0</v>
      </c>
      <c r="G55" s="3">
        <v>14</v>
      </c>
      <c r="H55" s="3">
        <v>11</v>
      </c>
      <c r="I55" s="3">
        <v>1</v>
      </c>
      <c r="J55" s="64">
        <v>1993</v>
      </c>
    </row>
    <row r="56" spans="1:10" ht="15" x14ac:dyDescent="0.25">
      <c r="A56" s="8">
        <v>46</v>
      </c>
      <c r="B56" s="1" t="s">
        <v>42</v>
      </c>
      <c r="C56" s="1" t="s">
        <v>66</v>
      </c>
      <c r="D56" s="2">
        <v>120</v>
      </c>
      <c r="E56" s="3">
        <v>200</v>
      </c>
      <c r="F56" s="3">
        <v>6</v>
      </c>
      <c r="G56" s="3">
        <v>11</v>
      </c>
      <c r="H56" s="3">
        <v>14</v>
      </c>
      <c r="I56" s="3">
        <v>3</v>
      </c>
      <c r="J56" s="64">
        <v>1990</v>
      </c>
    </row>
    <row r="57" spans="1:10" ht="15" x14ac:dyDescent="0.25">
      <c r="A57" s="8">
        <v>10</v>
      </c>
      <c r="B57" s="1" t="s">
        <v>11</v>
      </c>
      <c r="C57" s="1" t="s">
        <v>67</v>
      </c>
      <c r="D57" s="2">
        <v>120</v>
      </c>
      <c r="E57" s="3">
        <v>220</v>
      </c>
      <c r="F57" s="3">
        <v>0</v>
      </c>
      <c r="G57" s="3">
        <v>12</v>
      </c>
      <c r="H57" s="3">
        <v>12</v>
      </c>
      <c r="I57" s="3">
        <v>2</v>
      </c>
      <c r="J57" s="64">
        <v>1930</v>
      </c>
    </row>
    <row r="58" spans="1:10" ht="15" x14ac:dyDescent="0.25">
      <c r="A58" s="8">
        <v>35</v>
      </c>
      <c r="B58" s="1" t="s">
        <v>34</v>
      </c>
      <c r="C58" s="1" t="s">
        <v>67</v>
      </c>
      <c r="D58" s="2">
        <v>120</v>
      </c>
      <c r="E58" s="3">
        <v>220</v>
      </c>
      <c r="F58" s="3">
        <v>1</v>
      </c>
      <c r="G58" s="3">
        <v>12</v>
      </c>
      <c r="H58" s="3">
        <v>11</v>
      </c>
      <c r="I58" s="3">
        <v>2</v>
      </c>
      <c r="J58" s="64">
        <v>1993</v>
      </c>
    </row>
    <row r="59" spans="1:10" ht="15" x14ac:dyDescent="0.25">
      <c r="A59" s="8">
        <v>40</v>
      </c>
      <c r="B59" s="1" t="s">
        <v>37</v>
      </c>
      <c r="C59" s="1" t="s">
        <v>67</v>
      </c>
      <c r="D59" s="2">
        <v>100</v>
      </c>
      <c r="E59" s="3">
        <v>150</v>
      </c>
      <c r="F59" s="3">
        <v>2</v>
      </c>
      <c r="G59" s="3">
        <v>12</v>
      </c>
      <c r="H59" s="3">
        <v>6</v>
      </c>
      <c r="I59" s="3">
        <v>2</v>
      </c>
      <c r="J59" s="64">
        <v>1953</v>
      </c>
    </row>
    <row r="60" spans="1:10" ht="15" x14ac:dyDescent="0.25">
      <c r="A60" s="8">
        <v>48</v>
      </c>
      <c r="B60" s="1" t="s">
        <v>44</v>
      </c>
      <c r="C60" s="1" t="s">
        <v>67</v>
      </c>
      <c r="D60" s="2">
        <v>50</v>
      </c>
      <c r="E60" s="3">
        <v>0</v>
      </c>
      <c r="F60" s="3">
        <v>0</v>
      </c>
      <c r="G60" s="3">
        <v>13</v>
      </c>
      <c r="H60" s="3">
        <v>0</v>
      </c>
      <c r="I60" s="3">
        <v>3</v>
      </c>
      <c r="J60" s="64">
        <v>1955</v>
      </c>
    </row>
    <row r="61" spans="1:10" ht="15" x14ac:dyDescent="0.25">
      <c r="A61" s="8">
        <v>49</v>
      </c>
      <c r="B61" s="1" t="s">
        <v>45</v>
      </c>
      <c r="C61" s="1" t="s">
        <v>67</v>
      </c>
      <c r="D61" s="2">
        <v>50</v>
      </c>
      <c r="E61" s="3">
        <v>0</v>
      </c>
      <c r="F61" s="3">
        <v>1</v>
      </c>
      <c r="G61" s="3">
        <v>10</v>
      </c>
      <c r="H61" s="3">
        <v>0</v>
      </c>
      <c r="I61" s="3">
        <v>3</v>
      </c>
      <c r="J61" s="64">
        <v>2012</v>
      </c>
    </row>
    <row r="62" spans="1:10" ht="15" x14ac:dyDescent="0.25">
      <c r="A62" s="8">
        <v>50</v>
      </c>
      <c r="B62" s="1" t="s">
        <v>46</v>
      </c>
      <c r="C62" s="1" t="s">
        <v>67</v>
      </c>
      <c r="D62" s="2">
        <v>100</v>
      </c>
      <c r="E62" s="3">
        <v>135</v>
      </c>
      <c r="F62" s="3">
        <v>2</v>
      </c>
      <c r="G62" s="3">
        <v>14</v>
      </c>
      <c r="H62" s="3">
        <v>6</v>
      </c>
      <c r="I62" s="3">
        <v>3</v>
      </c>
      <c r="J62" s="64">
        <v>1968</v>
      </c>
    </row>
    <row r="63" spans="1:10" ht="15" x14ac:dyDescent="0.25">
      <c r="A63" s="8">
        <v>4</v>
      </c>
      <c r="B63" s="1" t="s">
        <v>5</v>
      </c>
      <c r="C63" s="1" t="s">
        <v>64</v>
      </c>
      <c r="D63" s="2">
        <v>110</v>
      </c>
      <c r="E63" s="3">
        <v>200</v>
      </c>
      <c r="F63" s="3">
        <v>1</v>
      </c>
      <c r="G63" s="3">
        <v>14</v>
      </c>
      <c r="H63" s="3">
        <v>8</v>
      </c>
      <c r="I63" s="3">
        <v>3</v>
      </c>
      <c r="J63" s="64">
        <v>1989</v>
      </c>
    </row>
    <row r="64" spans="1:10" ht="15" x14ac:dyDescent="0.25">
      <c r="A64" s="8">
        <v>8</v>
      </c>
      <c r="B64" s="1" t="s">
        <v>9</v>
      </c>
      <c r="C64" s="1" t="s">
        <v>64</v>
      </c>
      <c r="D64" s="2">
        <v>90</v>
      </c>
      <c r="E64" s="3">
        <v>200</v>
      </c>
      <c r="F64" s="3">
        <v>4</v>
      </c>
      <c r="G64" s="3">
        <v>15</v>
      </c>
      <c r="H64" s="3">
        <v>6</v>
      </c>
      <c r="I64" s="3">
        <v>1</v>
      </c>
      <c r="J64" s="64">
        <v>1961</v>
      </c>
    </row>
    <row r="65" spans="1:10" ht="15" x14ac:dyDescent="0.25">
      <c r="A65" s="8">
        <v>15</v>
      </c>
      <c r="B65" s="1" t="s">
        <v>15</v>
      </c>
      <c r="C65" s="1" t="s">
        <v>64</v>
      </c>
      <c r="D65" s="2">
        <v>110</v>
      </c>
      <c r="E65" s="3">
        <v>280</v>
      </c>
      <c r="F65" s="3">
        <v>0</v>
      </c>
      <c r="G65" s="3">
        <v>22</v>
      </c>
      <c r="H65" s="3">
        <v>3</v>
      </c>
      <c r="I65" s="3">
        <v>1</v>
      </c>
      <c r="J65" s="64">
        <v>1954</v>
      </c>
    </row>
    <row r="66" spans="1:10" ht="15" x14ac:dyDescent="0.25">
      <c r="A66" s="8">
        <v>23</v>
      </c>
      <c r="B66" s="1" t="s">
        <v>23</v>
      </c>
      <c r="C66" s="1" t="s">
        <v>64</v>
      </c>
      <c r="D66" s="2">
        <v>100</v>
      </c>
      <c r="E66" s="3">
        <v>190</v>
      </c>
      <c r="F66" s="3">
        <v>1</v>
      </c>
      <c r="G66" s="3">
        <v>18</v>
      </c>
      <c r="H66" s="3">
        <v>5</v>
      </c>
      <c r="I66" s="3">
        <v>3</v>
      </c>
      <c r="J66" s="64">
        <v>1937</v>
      </c>
    </row>
    <row r="67" spans="1:10" ht="15" x14ac:dyDescent="0.25">
      <c r="A67" s="8">
        <v>53</v>
      </c>
      <c r="B67" s="1" t="s">
        <v>49</v>
      </c>
      <c r="C67" s="1" t="s">
        <v>64</v>
      </c>
      <c r="D67" s="2">
        <v>110</v>
      </c>
      <c r="E67" s="3">
        <v>240</v>
      </c>
      <c r="F67" s="3">
        <v>0</v>
      </c>
      <c r="G67" s="3">
        <v>23</v>
      </c>
      <c r="H67" s="3">
        <v>2</v>
      </c>
      <c r="I67" s="3">
        <v>1</v>
      </c>
      <c r="J67" s="64">
        <v>1924</v>
      </c>
    </row>
    <row r="68" spans="1:10" ht="15" x14ac:dyDescent="0.25">
      <c r="A68" s="8">
        <v>65</v>
      </c>
      <c r="B68" s="1" t="s">
        <v>60</v>
      </c>
      <c r="C68" s="1" t="s">
        <v>64</v>
      </c>
      <c r="D68" s="2">
        <v>100</v>
      </c>
      <c r="E68" s="3">
        <v>230</v>
      </c>
      <c r="F68" s="3">
        <v>3</v>
      </c>
      <c r="G68" s="3">
        <v>17</v>
      </c>
      <c r="H68" s="3">
        <v>3</v>
      </c>
      <c r="I68" s="3">
        <v>1</v>
      </c>
      <c r="J68" s="64">
        <v>1991</v>
      </c>
    </row>
  </sheetData>
  <pageMargins left="0.5" right="0.4" top="0.83333333333333337" bottom="0.66666666666666663" header="0.5" footer="0.5"/>
  <headerFooter alignWithMargin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A2" sqref="A2"/>
    </sheetView>
  </sheetViews>
  <sheetFormatPr defaultRowHeight="12.75" x14ac:dyDescent="0.2"/>
  <cols>
    <col min="2" max="2" width="10.140625" customWidth="1"/>
  </cols>
  <sheetData>
    <row r="1" spans="1:16" ht="30.6" customHeight="1" x14ac:dyDescent="0.25">
      <c r="A1" s="67" t="s">
        <v>149</v>
      </c>
      <c r="B1" s="68" t="s">
        <v>146</v>
      </c>
      <c r="C1" s="66"/>
      <c r="D1" s="66"/>
      <c r="E1" s="66"/>
      <c r="F1" s="66"/>
      <c r="G1" s="66"/>
      <c r="H1" s="66"/>
      <c r="I1" s="66"/>
      <c r="J1" s="66"/>
      <c r="K1" s="66"/>
      <c r="L1" s="66"/>
      <c r="M1" s="66"/>
      <c r="N1" s="66"/>
      <c r="O1" s="66"/>
      <c r="P1" s="66"/>
    </row>
    <row r="2" spans="1:16" ht="15.75" x14ac:dyDescent="0.25">
      <c r="A2" s="66"/>
      <c r="B2" s="66"/>
      <c r="C2" s="66"/>
      <c r="D2" s="66"/>
      <c r="E2" s="66"/>
      <c r="F2" s="66"/>
      <c r="G2" s="66"/>
      <c r="H2" s="66"/>
      <c r="I2" s="66"/>
      <c r="J2" s="66"/>
      <c r="K2" s="66"/>
      <c r="L2" s="66"/>
      <c r="M2" s="66"/>
      <c r="N2" s="66"/>
      <c r="O2" s="66"/>
      <c r="P2" s="66"/>
    </row>
    <row r="3" spans="1:16" ht="15.75" x14ac:dyDescent="0.25">
      <c r="A3" s="66"/>
      <c r="B3" s="66"/>
      <c r="C3" s="66"/>
      <c r="D3" s="66"/>
      <c r="E3" s="66"/>
      <c r="F3" s="66"/>
      <c r="G3" s="66"/>
      <c r="H3" s="66"/>
      <c r="I3" s="66"/>
      <c r="J3" s="66"/>
      <c r="K3" s="66"/>
      <c r="L3" s="66"/>
      <c r="M3" s="66"/>
      <c r="N3" s="66"/>
      <c r="O3" s="66"/>
      <c r="P3" s="66"/>
    </row>
    <row r="4" spans="1:16" ht="15.75" x14ac:dyDescent="0.25">
      <c r="A4" s="66"/>
      <c r="B4" s="66"/>
      <c r="C4" s="66"/>
      <c r="D4" s="66"/>
      <c r="E4" s="66"/>
      <c r="F4" s="66"/>
      <c r="G4" s="66"/>
      <c r="H4" s="66"/>
      <c r="I4" s="66"/>
      <c r="J4" s="66"/>
      <c r="K4" s="66"/>
      <c r="L4" s="66"/>
      <c r="M4" s="66"/>
      <c r="N4" s="66"/>
      <c r="O4" s="66"/>
      <c r="P4" s="66"/>
    </row>
    <row r="5" spans="1:16" ht="15.75" x14ac:dyDescent="0.25">
      <c r="A5" s="66"/>
      <c r="B5" s="66"/>
      <c r="C5" s="66"/>
      <c r="D5" s="66"/>
      <c r="E5" s="66"/>
      <c r="F5" s="66"/>
      <c r="G5" s="66"/>
      <c r="H5" s="66"/>
      <c r="I5" s="66"/>
      <c r="J5" s="66"/>
      <c r="K5" s="66"/>
      <c r="L5" s="66"/>
      <c r="M5" s="66"/>
      <c r="N5" s="66"/>
      <c r="O5" s="66"/>
      <c r="P5" s="66"/>
    </row>
    <row r="6" spans="1:16" ht="15.75" x14ac:dyDescent="0.25">
      <c r="A6" s="66"/>
      <c r="B6" s="66"/>
      <c r="C6" s="66"/>
      <c r="D6" s="66"/>
      <c r="E6" s="66"/>
      <c r="F6" s="66"/>
      <c r="G6" s="66"/>
      <c r="H6" s="66"/>
      <c r="I6" s="66"/>
      <c r="J6" s="66"/>
      <c r="K6" s="66"/>
      <c r="L6" s="66"/>
      <c r="M6" s="66"/>
      <c r="N6" s="66"/>
      <c r="O6" s="66"/>
      <c r="P6" s="66"/>
    </row>
    <row r="7" spans="1:16" ht="15.75" x14ac:dyDescent="0.25">
      <c r="A7" s="66"/>
      <c r="B7" s="66"/>
      <c r="C7" s="66"/>
      <c r="D7" s="66"/>
      <c r="E7" s="66"/>
      <c r="F7" s="66"/>
      <c r="G7" s="66"/>
      <c r="H7" s="66"/>
      <c r="I7" s="66"/>
      <c r="J7" s="66"/>
      <c r="K7" s="66"/>
      <c r="L7" s="66"/>
      <c r="M7" s="66"/>
      <c r="N7" s="66"/>
      <c r="O7" s="66"/>
      <c r="P7" s="66"/>
    </row>
    <row r="8" spans="1:16" ht="15.75" x14ac:dyDescent="0.25">
      <c r="A8" s="66"/>
      <c r="B8" s="66"/>
      <c r="C8" s="66"/>
      <c r="D8" s="66"/>
      <c r="E8" s="66"/>
      <c r="F8" s="66"/>
      <c r="G8" s="66"/>
      <c r="H8" s="66"/>
      <c r="I8" s="66"/>
      <c r="J8" s="66"/>
      <c r="K8" s="66"/>
      <c r="L8" s="66"/>
      <c r="M8" s="66"/>
      <c r="N8" s="66"/>
      <c r="O8" s="66"/>
      <c r="P8" s="66"/>
    </row>
    <row r="9" spans="1:16" ht="15.75" x14ac:dyDescent="0.25">
      <c r="A9" s="66"/>
      <c r="B9" s="66"/>
      <c r="C9" s="66"/>
      <c r="D9" s="66"/>
      <c r="E9" s="66"/>
      <c r="F9" s="66"/>
      <c r="G9" s="66"/>
      <c r="H9" s="66"/>
      <c r="I9" s="66"/>
      <c r="J9" s="66"/>
      <c r="K9" s="66"/>
      <c r="L9" s="66"/>
      <c r="M9" s="66"/>
      <c r="N9" s="66"/>
      <c r="O9" s="66"/>
      <c r="P9" s="66"/>
    </row>
    <row r="10" spans="1:16" ht="15.75" x14ac:dyDescent="0.25">
      <c r="A10" s="66"/>
      <c r="B10" s="66"/>
      <c r="C10" s="66"/>
      <c r="D10" s="66"/>
      <c r="E10" s="66"/>
      <c r="F10" s="66"/>
      <c r="G10" s="66"/>
      <c r="H10" s="66"/>
      <c r="I10" s="66"/>
      <c r="J10" s="66"/>
      <c r="K10" s="66"/>
      <c r="L10" s="66"/>
      <c r="M10" s="66"/>
      <c r="N10" s="66"/>
      <c r="O10" s="66"/>
      <c r="P10" s="66"/>
    </row>
    <row r="11" spans="1:16" ht="15.75" x14ac:dyDescent="0.25">
      <c r="A11" s="66"/>
      <c r="B11" s="66"/>
      <c r="C11" s="66"/>
      <c r="D11" s="66"/>
      <c r="E11" s="66"/>
      <c r="F11" s="66"/>
      <c r="G11" s="66"/>
      <c r="H11" s="66"/>
      <c r="I11" s="66"/>
      <c r="J11" s="66"/>
      <c r="K11" s="66"/>
      <c r="L11" s="66"/>
      <c r="M11" s="66"/>
      <c r="N11" s="66"/>
      <c r="O11" s="66"/>
      <c r="P11" s="66"/>
    </row>
    <row r="12" spans="1:16" ht="15.75" x14ac:dyDescent="0.25">
      <c r="A12" s="66"/>
      <c r="B12" s="66"/>
      <c r="C12" s="66"/>
      <c r="D12" s="66"/>
      <c r="E12" s="66"/>
      <c r="F12" s="66"/>
      <c r="G12" s="66"/>
      <c r="H12" s="66"/>
      <c r="I12" s="66"/>
      <c r="J12" s="66"/>
      <c r="K12" s="66"/>
      <c r="L12" s="66"/>
      <c r="M12" s="66"/>
      <c r="N12" s="66"/>
      <c r="O12" s="66"/>
      <c r="P12" s="66"/>
    </row>
    <row r="13" spans="1:16" ht="15.75" x14ac:dyDescent="0.25">
      <c r="A13" s="66"/>
      <c r="B13" s="66"/>
      <c r="C13" s="66"/>
      <c r="D13" s="66"/>
      <c r="E13" s="66"/>
      <c r="F13" s="66"/>
      <c r="G13" s="66"/>
      <c r="H13" s="66"/>
      <c r="I13" s="66"/>
      <c r="J13" s="66"/>
      <c r="K13" s="66"/>
      <c r="L13" s="66"/>
      <c r="M13" s="66"/>
      <c r="N13" s="66"/>
      <c r="O13" s="66"/>
      <c r="P13" s="66"/>
    </row>
    <row r="14" spans="1:16" ht="15.75" x14ac:dyDescent="0.25">
      <c r="A14" s="66"/>
      <c r="B14" s="66"/>
      <c r="C14" s="66"/>
      <c r="D14" s="66"/>
      <c r="E14" s="66"/>
      <c r="F14" s="66"/>
      <c r="G14" s="66"/>
      <c r="H14" s="66"/>
      <c r="I14" s="66"/>
      <c r="J14" s="66"/>
      <c r="K14" s="66"/>
      <c r="L14" s="66"/>
      <c r="M14" s="66"/>
      <c r="N14" s="66"/>
      <c r="O14" s="66"/>
      <c r="P14" s="66"/>
    </row>
    <row r="15" spans="1:16" ht="15.75" x14ac:dyDescent="0.25">
      <c r="A15" s="66"/>
      <c r="B15" s="66"/>
      <c r="C15" s="66"/>
      <c r="D15" s="66"/>
      <c r="E15" s="66"/>
      <c r="F15" s="66"/>
      <c r="G15" s="66"/>
      <c r="H15" s="66"/>
      <c r="I15" s="66"/>
      <c r="J15" s="66"/>
      <c r="K15" s="66"/>
      <c r="L15" s="66"/>
      <c r="M15" s="66"/>
      <c r="N15" s="66"/>
      <c r="O15" s="66"/>
      <c r="P15" s="66"/>
    </row>
    <row r="16" spans="1:16" ht="15.75" x14ac:dyDescent="0.25">
      <c r="A16" s="66"/>
      <c r="B16" s="66"/>
      <c r="C16" s="66"/>
      <c r="D16" s="66"/>
      <c r="E16" s="66"/>
      <c r="F16" s="66"/>
      <c r="G16" s="66"/>
      <c r="H16" s="66"/>
      <c r="I16" s="66"/>
      <c r="J16" s="66"/>
      <c r="K16" s="66"/>
      <c r="L16" s="66"/>
      <c r="M16" s="66"/>
      <c r="N16" s="66"/>
      <c r="O16" s="66"/>
      <c r="P16" s="66"/>
    </row>
    <row r="17" spans="1:16" ht="15.75" x14ac:dyDescent="0.25">
      <c r="A17" s="66"/>
      <c r="B17" s="66"/>
      <c r="C17" s="66"/>
      <c r="D17" s="66"/>
      <c r="E17" s="66"/>
      <c r="F17" s="66"/>
      <c r="G17" s="66"/>
      <c r="H17" s="66"/>
      <c r="I17" s="66"/>
      <c r="J17" s="66"/>
      <c r="K17" s="66"/>
      <c r="L17" s="66"/>
      <c r="M17" s="66"/>
      <c r="N17" s="66"/>
      <c r="O17" s="66"/>
      <c r="P17" s="66"/>
    </row>
    <row r="18" spans="1:16" ht="15.75" x14ac:dyDescent="0.25">
      <c r="A18" s="66"/>
      <c r="B18" s="66"/>
      <c r="C18" s="66"/>
      <c r="D18" s="66"/>
      <c r="E18" s="66"/>
      <c r="F18" s="66"/>
      <c r="G18" s="66"/>
      <c r="H18" s="66"/>
      <c r="I18" s="66"/>
      <c r="J18" s="66"/>
      <c r="K18" s="66"/>
      <c r="L18" s="66"/>
      <c r="M18" s="66"/>
      <c r="N18" s="66"/>
      <c r="O18" s="66"/>
      <c r="P18" s="66"/>
    </row>
    <row r="19" spans="1:16" ht="15.75" x14ac:dyDescent="0.25">
      <c r="A19" s="66"/>
      <c r="B19" s="66"/>
      <c r="C19" s="66"/>
      <c r="D19" s="66"/>
      <c r="E19" s="66"/>
      <c r="F19" s="66"/>
      <c r="G19" s="66"/>
      <c r="H19" s="66"/>
      <c r="I19" s="66"/>
      <c r="J19" s="66"/>
      <c r="K19" s="66"/>
      <c r="L19" s="66"/>
      <c r="M19" s="66"/>
      <c r="N19" s="66"/>
      <c r="O19" s="66"/>
      <c r="P19" s="66"/>
    </row>
    <row r="20" spans="1:16" ht="15.75" x14ac:dyDescent="0.25">
      <c r="A20" s="66"/>
      <c r="B20" s="66"/>
      <c r="C20" s="66"/>
      <c r="D20" s="66"/>
      <c r="E20" s="66"/>
      <c r="F20" s="66"/>
      <c r="G20" s="66"/>
      <c r="H20" s="66"/>
      <c r="I20" s="66"/>
      <c r="J20" s="66"/>
      <c r="K20" s="66"/>
      <c r="L20" s="66"/>
      <c r="M20" s="66"/>
      <c r="N20" s="66"/>
      <c r="O20" s="66"/>
      <c r="P20" s="66"/>
    </row>
    <row r="21" spans="1:16" ht="15.75" x14ac:dyDescent="0.25">
      <c r="A21" s="66"/>
      <c r="B21" s="66"/>
      <c r="C21" s="66"/>
      <c r="D21" s="66"/>
      <c r="E21" s="66"/>
      <c r="F21" s="66"/>
      <c r="G21" s="66"/>
      <c r="H21" s="66"/>
      <c r="I21" s="66"/>
      <c r="J21" s="66"/>
      <c r="K21" s="66"/>
      <c r="L21" s="66"/>
      <c r="M21" s="66"/>
      <c r="N21" s="66"/>
      <c r="O21" s="66"/>
      <c r="P21" s="66"/>
    </row>
    <row r="22" spans="1:16" ht="15.75" x14ac:dyDescent="0.25">
      <c r="A22" s="66"/>
      <c r="B22" s="66"/>
      <c r="C22" s="66"/>
      <c r="D22" s="66"/>
      <c r="E22" s="66"/>
      <c r="F22" s="66"/>
      <c r="G22" s="66"/>
      <c r="H22" s="66"/>
      <c r="I22" s="66"/>
      <c r="J22" s="66"/>
      <c r="K22" s="66"/>
      <c r="L22" s="66"/>
      <c r="M22" s="66"/>
      <c r="N22" s="66"/>
      <c r="O22" s="66"/>
      <c r="P22" s="66"/>
    </row>
    <row r="23" spans="1:16" ht="15.75" x14ac:dyDescent="0.25">
      <c r="A23" s="66"/>
      <c r="B23" s="66"/>
      <c r="C23" s="66"/>
      <c r="D23" s="66"/>
      <c r="E23" s="66"/>
      <c r="F23" s="66"/>
      <c r="G23" s="66"/>
      <c r="H23" s="66"/>
      <c r="I23" s="66"/>
      <c r="J23" s="66"/>
      <c r="K23" s="66"/>
      <c r="L23" s="66"/>
      <c r="M23" s="66"/>
      <c r="N23" s="66"/>
      <c r="O23" s="66"/>
      <c r="P23" s="66"/>
    </row>
    <row r="24" spans="1:16" ht="15.75" x14ac:dyDescent="0.25">
      <c r="A24" s="66"/>
      <c r="B24" s="66"/>
      <c r="C24" s="66"/>
      <c r="D24" s="66"/>
      <c r="E24" s="66"/>
      <c r="F24" s="66"/>
      <c r="G24" s="66"/>
      <c r="H24" s="66"/>
      <c r="I24" s="66"/>
      <c r="J24" s="66"/>
      <c r="K24" s="66"/>
      <c r="L24" s="66"/>
      <c r="M24" s="66"/>
      <c r="N24" s="66"/>
      <c r="O24" s="66"/>
      <c r="P24" s="66"/>
    </row>
    <row r="25" spans="1:16" ht="15.75" x14ac:dyDescent="0.25">
      <c r="A25" s="66"/>
      <c r="B25" s="66"/>
      <c r="C25" s="66"/>
      <c r="D25" s="66"/>
      <c r="E25" s="66"/>
      <c r="F25" s="66"/>
      <c r="G25" s="66"/>
      <c r="H25" s="66"/>
      <c r="I25" s="66"/>
      <c r="J25" s="66"/>
      <c r="K25" s="66"/>
      <c r="L25" s="66"/>
      <c r="M25" s="66"/>
      <c r="N25" s="66"/>
      <c r="O25" s="66"/>
      <c r="P25" s="66"/>
    </row>
    <row r="26" spans="1:16" ht="15.75" x14ac:dyDescent="0.25">
      <c r="A26" s="66"/>
      <c r="B26" s="66"/>
      <c r="C26" s="66"/>
      <c r="D26" s="66"/>
      <c r="E26" s="66"/>
      <c r="F26" s="66"/>
      <c r="G26" s="66"/>
      <c r="H26" s="66"/>
      <c r="I26" s="66"/>
      <c r="J26" s="66"/>
      <c r="K26" s="66"/>
      <c r="L26" s="66"/>
      <c r="M26" s="66"/>
      <c r="N26" s="66"/>
      <c r="O26" s="66"/>
      <c r="P26" s="66"/>
    </row>
    <row r="27" spans="1:16" ht="15.75" x14ac:dyDescent="0.25">
      <c r="A27" s="66"/>
      <c r="B27" s="66"/>
      <c r="C27" s="66"/>
      <c r="D27" s="66"/>
      <c r="E27" s="66"/>
      <c r="F27" s="66"/>
      <c r="G27" s="66"/>
      <c r="H27" s="66"/>
      <c r="I27" s="66"/>
      <c r="J27" s="66"/>
      <c r="K27" s="66"/>
      <c r="L27" s="66"/>
      <c r="M27" s="66"/>
      <c r="N27" s="66"/>
      <c r="O27" s="66"/>
      <c r="P27" s="66"/>
    </row>
    <row r="28" spans="1:16" ht="15.75" x14ac:dyDescent="0.25">
      <c r="A28" s="66"/>
      <c r="B28" s="66"/>
      <c r="C28" s="66"/>
      <c r="D28" s="66"/>
      <c r="E28" s="66"/>
      <c r="F28" s="66"/>
      <c r="G28" s="66"/>
      <c r="H28" s="66"/>
      <c r="I28" s="66"/>
      <c r="J28" s="66"/>
      <c r="K28" s="66"/>
      <c r="L28" s="66"/>
      <c r="M28" s="66"/>
      <c r="N28" s="66"/>
      <c r="O28" s="66"/>
      <c r="P28" s="66"/>
    </row>
    <row r="29" spans="1:16" ht="15.75" x14ac:dyDescent="0.25">
      <c r="A29" s="66"/>
      <c r="B29" s="66"/>
      <c r="C29" s="66"/>
      <c r="D29" s="66"/>
      <c r="E29" s="66"/>
      <c r="F29" s="66"/>
      <c r="G29" s="66"/>
      <c r="H29" s="66"/>
      <c r="I29" s="66"/>
      <c r="J29" s="66"/>
      <c r="K29" s="66"/>
      <c r="L29" s="66"/>
      <c r="M29" s="66"/>
      <c r="N29" s="66"/>
      <c r="O29" s="66"/>
      <c r="P29" s="66"/>
    </row>
    <row r="30" spans="1:16" ht="15.75" x14ac:dyDescent="0.25">
      <c r="A30" s="66"/>
      <c r="B30" s="66"/>
      <c r="C30" s="66"/>
      <c r="D30" s="66"/>
      <c r="E30" s="66"/>
      <c r="F30" s="66"/>
      <c r="G30" s="66"/>
      <c r="H30" s="66"/>
      <c r="I30" s="66"/>
      <c r="J30" s="66"/>
      <c r="K30" s="66"/>
      <c r="L30" s="66"/>
      <c r="M30" s="66"/>
      <c r="N30" s="66"/>
      <c r="O30" s="66"/>
      <c r="P30" s="66"/>
    </row>
    <row r="31" spans="1:16" ht="15.75" x14ac:dyDescent="0.25">
      <c r="A31" s="66"/>
      <c r="B31" s="66"/>
      <c r="C31" s="66"/>
      <c r="D31" s="66"/>
      <c r="E31" s="66"/>
      <c r="F31" s="66"/>
      <c r="G31" s="66"/>
      <c r="H31" s="66"/>
      <c r="I31" s="66"/>
      <c r="J31" s="66"/>
      <c r="K31" s="66"/>
      <c r="L31" s="66"/>
      <c r="M31" s="66"/>
      <c r="N31" s="66"/>
      <c r="O31" s="66"/>
      <c r="P31" s="6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F21"/>
  <sheetViews>
    <sheetView workbookViewId="0">
      <selection activeCell="J22" sqref="J22"/>
    </sheetView>
  </sheetViews>
  <sheetFormatPr defaultRowHeight="12.75" x14ac:dyDescent="0.2"/>
  <cols>
    <col min="3" max="3" width="5.7109375" customWidth="1"/>
    <col min="4" max="4" width="5" customWidth="1"/>
    <col min="5" max="5" width="3.42578125" customWidth="1"/>
  </cols>
  <sheetData>
    <row r="21" spans="1:6" x14ac:dyDescent="0.2">
      <c r="A21" t="s">
        <v>158</v>
      </c>
      <c r="C21" s="70" t="s">
        <v>159</v>
      </c>
      <c r="D21" s="71">
        <f>SLOPE(Calories,Sugars)</f>
        <v>2.5307148175725991</v>
      </c>
      <c r="E21" t="s">
        <v>160</v>
      </c>
      <c r="F21" s="72">
        <f>INTERCEPT(Calories,Sugars)</f>
        <v>87.920699925539836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3" sqref="B3:G4"/>
    </sheetView>
  </sheetViews>
  <sheetFormatPr defaultRowHeight="12.75" x14ac:dyDescent="0.2"/>
  <cols>
    <col min="1" max="1" width="13.85546875" customWidth="1"/>
    <col min="2" max="2" width="16.5703125" customWidth="1"/>
    <col min="3" max="3" width="11.5703125" customWidth="1"/>
    <col min="4" max="4" width="12.140625" customWidth="1"/>
    <col min="5" max="5" width="18.85546875" customWidth="1"/>
    <col min="6" max="6" width="10.5703125" customWidth="1"/>
    <col min="7" max="7" width="10.85546875" customWidth="1"/>
  </cols>
  <sheetData>
    <row r="1" spans="1:7" ht="15.75" x14ac:dyDescent="0.25">
      <c r="A1" s="10" t="s">
        <v>99</v>
      </c>
    </row>
    <row r="3" spans="1:7" ht="20.25" thickBot="1" x14ac:dyDescent="0.4">
      <c r="A3" s="11" t="s">
        <v>100</v>
      </c>
      <c r="B3" s="11" t="s">
        <v>65</v>
      </c>
      <c r="C3" s="11" t="s">
        <v>63</v>
      </c>
      <c r="D3" s="11" t="s">
        <v>62</v>
      </c>
      <c r="E3" s="11" t="s">
        <v>64</v>
      </c>
      <c r="F3" s="11" t="s">
        <v>66</v>
      </c>
      <c r="G3" s="11" t="s">
        <v>67</v>
      </c>
    </row>
    <row r="4" spans="1:7" ht="18.75" x14ac:dyDescent="0.3">
      <c r="A4" s="12" t="s">
        <v>101</v>
      </c>
      <c r="B4" s="13">
        <f t="shared" ref="B4:G4" si="0">AVERAGEIF(Manufacturer,B$3,Calories)</f>
        <v>112</v>
      </c>
      <c r="C4" s="13">
        <f t="shared" si="0"/>
        <v>108.0952380952381</v>
      </c>
      <c r="D4" s="13">
        <f t="shared" si="0"/>
        <v>86.666666666666671</v>
      </c>
      <c r="E4" s="13">
        <f t="shared" si="0"/>
        <v>103.33333333333333</v>
      </c>
      <c r="F4" s="13">
        <f t="shared" si="0"/>
        <v>110</v>
      </c>
      <c r="G4" s="13">
        <f t="shared" si="0"/>
        <v>90</v>
      </c>
    </row>
    <row r="5" spans="1:7" ht="18.75" x14ac:dyDescent="0.3">
      <c r="A5" s="12" t="s">
        <v>103</v>
      </c>
      <c r="B5" s="13">
        <f>_xlfn.STDEV.S('Cereal Table'!D2:D21)</f>
        <v>10.563093645728085</v>
      </c>
      <c r="C5" s="13">
        <f>_xlfn.STDEV.S('Cereal Table'!D22:D42)</f>
        <v>21.821789023599241</v>
      </c>
      <c r="D5" s="13">
        <f>_xlfn.STDEV.S('Cereal Table'!D43:D48)</f>
        <v>10.327955589886468</v>
      </c>
      <c r="E5" s="13">
        <f>_xlfn.STDEV.S('Cereal Table'!D63:D68)</f>
        <v>8.1649658092772608</v>
      </c>
      <c r="F5" s="13">
        <f>_xlfn.STDEV.S('Cereal Table'!D49:D56)</f>
        <v>10.690449676496975</v>
      </c>
      <c r="G5" s="13">
        <f>_xlfn.STDEV.S('Cereal Table'!D57:D62)</f>
        <v>32.249030993194197</v>
      </c>
    </row>
    <row r="6" spans="1:7" ht="18.75" x14ac:dyDescent="0.3">
      <c r="A6" s="12" t="s">
        <v>102</v>
      </c>
      <c r="B6" s="14">
        <f>B5/SQRT(COUNT('Cereal Table'!D2:D21)-1)</f>
        <v>2.4233398806781761</v>
      </c>
      <c r="C6" s="14">
        <f>C5/SQRT(COUNT('Cereal Table'!D22:D42)-1)</f>
        <v>4.8795003647426665</v>
      </c>
      <c r="D6" s="14">
        <f>D5/SQRT(COUNT('Cereal Table'!D43:D48)-1)</f>
        <v>4.6188021535170165</v>
      </c>
      <c r="E6" s="14">
        <f>E5/SQRT(COUNT('Cereal Table'!D63:D68)-1)</f>
        <v>3.6514837167011076</v>
      </c>
      <c r="F6" s="14">
        <f>F5/SQRT(COUNT('Cereal Table'!D49:D56)-1)</f>
        <v>4.0406101782088424</v>
      </c>
      <c r="G6" s="14">
        <f>G5/SQRT(COUNT('Cereal Table'!D57:D62)-1)</f>
        <v>14.422205101855955</v>
      </c>
    </row>
    <row r="7" spans="1:7" ht="18.75" x14ac:dyDescent="0.3">
      <c r="A7" s="15">
        <v>0.95</v>
      </c>
      <c r="B7" s="13">
        <f>1.96*B6</f>
        <v>4.7497461661292251</v>
      </c>
      <c r="C7" s="13">
        <f t="shared" ref="C7:G7" si="1">1.96*C6</f>
        <v>9.5638207148956269</v>
      </c>
      <c r="D7" s="13">
        <f t="shared" si="1"/>
        <v>9.0528522208933531</v>
      </c>
      <c r="E7" s="13">
        <f t="shared" si="1"/>
        <v>7.1569080847341704</v>
      </c>
      <c r="F7" s="13">
        <f t="shared" si="1"/>
        <v>7.9195959492893309</v>
      </c>
      <c r="G7" s="13">
        <f t="shared" si="1"/>
        <v>28.267521999637669</v>
      </c>
    </row>
  </sheetData>
  <pageMargins left="0.7" right="0.7" top="0.75" bottom="0.75" header="0.3" footer="0.3"/>
  <pageSetup orientation="portrait" horizontalDpi="0" verticalDpi="0" r:id="rId1"/>
  <ignoredErrors>
    <ignoredError sqref="B5:G6"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F17" sqref="F17"/>
    </sheetView>
  </sheetViews>
  <sheetFormatPr defaultRowHeight="12.75" x14ac:dyDescent="0.2"/>
  <cols>
    <col min="1" max="1" width="10.140625" customWidth="1"/>
    <col min="2" max="2" width="15.5703125" customWidth="1"/>
    <col min="3" max="3" width="14" customWidth="1"/>
  </cols>
  <sheetData>
    <row r="1" spans="1:8" ht="16.5" x14ac:dyDescent="0.3">
      <c r="A1" s="73" t="s">
        <v>108</v>
      </c>
      <c r="B1" s="73"/>
      <c r="C1" s="19" t="s">
        <v>104</v>
      </c>
      <c r="D1" s="16"/>
      <c r="E1" s="16"/>
      <c r="F1" s="16"/>
      <c r="G1" s="16"/>
    </row>
    <row r="2" spans="1:8" ht="16.5" x14ac:dyDescent="0.3">
      <c r="A2" s="73" t="s">
        <v>107</v>
      </c>
      <c r="B2" s="73"/>
      <c r="C2" s="19" t="s">
        <v>109</v>
      </c>
      <c r="D2" s="16"/>
      <c r="E2" s="16"/>
      <c r="F2" s="16"/>
      <c r="G2" s="16"/>
    </row>
    <row r="3" spans="1:8" ht="15.75" x14ac:dyDescent="0.25">
      <c r="B3" s="19"/>
      <c r="C3" s="16"/>
      <c r="D3" s="16"/>
      <c r="E3" s="16"/>
      <c r="F3" s="16"/>
      <c r="G3" s="16"/>
      <c r="H3" s="16"/>
    </row>
    <row r="4" spans="1:8" ht="13.5" x14ac:dyDescent="0.25">
      <c r="B4" s="16"/>
      <c r="C4" s="16"/>
      <c r="D4" s="16"/>
      <c r="E4" s="16"/>
      <c r="F4" s="16"/>
      <c r="G4" s="16"/>
      <c r="H4" s="16"/>
    </row>
    <row r="5" spans="1:8" ht="16.5" x14ac:dyDescent="0.3">
      <c r="A5" s="20" t="s">
        <v>130</v>
      </c>
      <c r="B5" s="20" t="s">
        <v>63</v>
      </c>
      <c r="C5" s="20" t="s">
        <v>65</v>
      </c>
      <c r="D5" s="18"/>
      <c r="E5" s="18"/>
      <c r="F5" s="18"/>
      <c r="G5" s="18"/>
      <c r="H5" s="16"/>
    </row>
    <row r="6" spans="1:8" ht="16.5" x14ac:dyDescent="0.3">
      <c r="A6" s="21">
        <v>1</v>
      </c>
      <c r="B6" s="21">
        <v>70</v>
      </c>
      <c r="C6" s="21">
        <v>110</v>
      </c>
      <c r="D6" s="18"/>
      <c r="E6" s="18"/>
      <c r="F6" s="18"/>
      <c r="G6" s="18"/>
      <c r="H6" s="16"/>
    </row>
    <row r="7" spans="1:8" ht="16.5" x14ac:dyDescent="0.3">
      <c r="A7" s="22">
        <v>2</v>
      </c>
      <c r="B7" s="22">
        <v>50</v>
      </c>
      <c r="C7" s="22">
        <v>130</v>
      </c>
      <c r="D7" s="18"/>
      <c r="E7" s="18"/>
      <c r="F7" s="18"/>
      <c r="G7" s="18"/>
      <c r="H7" s="16"/>
    </row>
    <row r="8" spans="1:8" ht="16.5" x14ac:dyDescent="0.3">
      <c r="A8" s="21">
        <v>3</v>
      </c>
      <c r="B8" s="23">
        <v>110</v>
      </c>
      <c r="C8" s="23">
        <v>110</v>
      </c>
      <c r="D8" s="18"/>
      <c r="E8" s="18"/>
      <c r="F8" s="18"/>
      <c r="G8" s="18"/>
      <c r="H8" s="16"/>
    </row>
    <row r="9" spans="1:8" ht="16.5" x14ac:dyDescent="0.3">
      <c r="A9" s="22">
        <v>4</v>
      </c>
      <c r="B9" s="22">
        <v>100</v>
      </c>
      <c r="C9" s="22">
        <v>120</v>
      </c>
      <c r="D9" s="18"/>
      <c r="E9" s="18"/>
      <c r="F9" s="18"/>
      <c r="G9" s="18"/>
      <c r="H9" s="16"/>
    </row>
    <row r="10" spans="1:8" ht="16.5" x14ac:dyDescent="0.3">
      <c r="A10" s="21">
        <v>5</v>
      </c>
      <c r="B10" s="23">
        <v>110</v>
      </c>
      <c r="C10" s="23">
        <v>110</v>
      </c>
      <c r="D10" s="18"/>
      <c r="E10" s="18"/>
      <c r="F10" s="18"/>
      <c r="G10" s="18"/>
      <c r="H10" s="16"/>
    </row>
    <row r="11" spans="1:8" ht="16.5" x14ac:dyDescent="0.3">
      <c r="A11" s="22">
        <v>6</v>
      </c>
      <c r="B11" s="22">
        <v>110</v>
      </c>
      <c r="C11" s="22">
        <v>110</v>
      </c>
      <c r="D11" s="18"/>
      <c r="E11" s="18"/>
      <c r="F11" s="18"/>
      <c r="G11" s="18"/>
      <c r="H11" s="16"/>
    </row>
    <row r="12" spans="1:8" ht="16.5" x14ac:dyDescent="0.3">
      <c r="A12" s="21">
        <v>7</v>
      </c>
      <c r="B12" s="23">
        <v>110</v>
      </c>
      <c r="C12" s="23">
        <v>110</v>
      </c>
      <c r="D12" s="18"/>
      <c r="E12" s="18"/>
      <c r="F12" s="18"/>
      <c r="G12" s="18"/>
      <c r="H12" s="16"/>
    </row>
    <row r="13" spans="1:8" ht="16.5" x14ac:dyDescent="0.3">
      <c r="A13" s="22">
        <v>8</v>
      </c>
      <c r="B13" s="22">
        <v>110</v>
      </c>
      <c r="C13" s="22">
        <v>100</v>
      </c>
      <c r="D13" s="18"/>
      <c r="E13" s="18"/>
      <c r="F13" s="18"/>
      <c r="G13" s="18"/>
      <c r="H13" s="16"/>
    </row>
    <row r="14" spans="1:8" ht="16.5" x14ac:dyDescent="0.3">
      <c r="A14" s="21">
        <v>9</v>
      </c>
      <c r="B14" s="23">
        <v>110</v>
      </c>
      <c r="C14" s="23">
        <v>110</v>
      </c>
      <c r="D14" s="18"/>
      <c r="E14" s="18"/>
      <c r="F14" s="18"/>
      <c r="G14" s="18"/>
      <c r="H14" s="16"/>
    </row>
    <row r="15" spans="1:8" ht="16.5" x14ac:dyDescent="0.3">
      <c r="A15" s="22">
        <v>10</v>
      </c>
      <c r="B15" s="22">
        <v>100</v>
      </c>
      <c r="C15" s="22">
        <v>110</v>
      </c>
      <c r="D15" s="18"/>
      <c r="E15" s="18"/>
      <c r="F15" s="18"/>
      <c r="G15" s="18"/>
      <c r="H15" s="16"/>
    </row>
    <row r="16" spans="1:8" ht="16.5" x14ac:dyDescent="0.3">
      <c r="A16" s="21">
        <v>11</v>
      </c>
      <c r="B16" s="23">
        <v>120</v>
      </c>
      <c r="C16" s="23">
        <v>110</v>
      </c>
      <c r="D16" s="18"/>
      <c r="E16" s="18"/>
      <c r="F16" s="18"/>
      <c r="G16" s="18"/>
      <c r="H16" s="16"/>
    </row>
    <row r="17" spans="1:8" ht="16.5" x14ac:dyDescent="0.3">
      <c r="A17" s="22">
        <v>12</v>
      </c>
      <c r="B17" s="22">
        <v>110</v>
      </c>
      <c r="C17" s="22">
        <v>110</v>
      </c>
      <c r="D17" s="18"/>
      <c r="E17" s="18"/>
      <c r="F17" s="18"/>
      <c r="G17" s="18"/>
      <c r="H17" s="16"/>
    </row>
    <row r="18" spans="1:8" ht="16.5" x14ac:dyDescent="0.3">
      <c r="A18" s="21">
        <v>13</v>
      </c>
      <c r="B18" s="23">
        <v>140</v>
      </c>
      <c r="C18" s="23">
        <v>100</v>
      </c>
      <c r="D18" s="18"/>
      <c r="E18" s="18"/>
      <c r="F18" s="18"/>
      <c r="G18" s="18"/>
      <c r="H18" s="16"/>
    </row>
    <row r="19" spans="1:8" ht="16.5" x14ac:dyDescent="0.3">
      <c r="A19" s="22">
        <v>14</v>
      </c>
      <c r="B19" s="22">
        <v>160</v>
      </c>
      <c r="C19" s="22">
        <v>130</v>
      </c>
      <c r="D19" s="18"/>
      <c r="E19" s="18"/>
      <c r="F19" s="18"/>
      <c r="G19" s="18"/>
      <c r="H19" s="16"/>
    </row>
    <row r="20" spans="1:8" ht="16.5" x14ac:dyDescent="0.3">
      <c r="A20" s="21">
        <v>15</v>
      </c>
      <c r="B20" s="23">
        <v>120</v>
      </c>
      <c r="C20" s="23">
        <v>110</v>
      </c>
      <c r="D20" s="18"/>
      <c r="E20" s="18"/>
      <c r="F20" s="18"/>
      <c r="G20" s="18"/>
      <c r="H20" s="16"/>
    </row>
    <row r="21" spans="1:8" ht="16.5" x14ac:dyDescent="0.3">
      <c r="A21" s="22">
        <v>16</v>
      </c>
      <c r="B21" s="22">
        <v>100</v>
      </c>
      <c r="C21" s="22">
        <v>140</v>
      </c>
      <c r="D21" s="18"/>
      <c r="E21" s="18"/>
      <c r="F21" s="18"/>
      <c r="G21" s="18"/>
      <c r="H21" s="16"/>
    </row>
    <row r="22" spans="1:8" ht="16.5" x14ac:dyDescent="0.3">
      <c r="A22" s="21">
        <v>17</v>
      </c>
      <c r="B22" s="23">
        <v>120</v>
      </c>
      <c r="C22" s="23">
        <v>100</v>
      </c>
      <c r="D22" s="18"/>
      <c r="E22" s="18"/>
      <c r="F22" s="18"/>
      <c r="G22" s="18"/>
      <c r="H22" s="16"/>
    </row>
    <row r="23" spans="1:8" ht="16.5" x14ac:dyDescent="0.3">
      <c r="A23" s="22">
        <v>18</v>
      </c>
      <c r="B23" s="22">
        <v>90</v>
      </c>
      <c r="C23" s="22">
        <v>110</v>
      </c>
      <c r="D23" s="18"/>
      <c r="E23" s="18"/>
      <c r="F23" s="18"/>
      <c r="G23" s="18"/>
      <c r="H23" s="16"/>
    </row>
    <row r="24" spans="1:8" ht="16.5" x14ac:dyDescent="0.3">
      <c r="A24" s="21">
        <v>19</v>
      </c>
      <c r="B24" s="23">
        <v>110</v>
      </c>
      <c r="C24" s="23">
        <v>100</v>
      </c>
      <c r="D24" s="18"/>
      <c r="E24" s="18"/>
      <c r="F24" s="18"/>
      <c r="G24" s="18"/>
      <c r="H24" s="16"/>
    </row>
    <row r="25" spans="1:8" ht="16.5" x14ac:dyDescent="0.3">
      <c r="A25" s="22">
        <v>20</v>
      </c>
      <c r="B25" s="22">
        <v>110</v>
      </c>
      <c r="C25" s="22">
        <v>110</v>
      </c>
      <c r="D25" s="18"/>
      <c r="E25" s="18"/>
      <c r="F25" s="18"/>
      <c r="G25" s="18"/>
      <c r="H25" s="16"/>
    </row>
    <row r="26" spans="1:8" ht="16.5" x14ac:dyDescent="0.3">
      <c r="A26" s="21">
        <v>21</v>
      </c>
      <c r="B26" s="35">
        <v>110</v>
      </c>
      <c r="C26" s="35"/>
      <c r="D26" s="18"/>
      <c r="E26" s="18"/>
      <c r="F26" s="18"/>
      <c r="G26" s="18"/>
      <c r="H26" s="16"/>
    </row>
    <row r="27" spans="1:8" ht="16.5" x14ac:dyDescent="0.3">
      <c r="A27" s="36" t="s">
        <v>114</v>
      </c>
      <c r="B27" s="36">
        <f>_xlfn.VAR.S(B6:B26)</f>
        <v>476.19047619047632</v>
      </c>
      <c r="C27" s="36">
        <f>_xlfn.VAR.S(C6:C26)</f>
        <v>111.57894736842105</v>
      </c>
      <c r="D27" s="18"/>
      <c r="E27" s="18"/>
      <c r="F27" s="18"/>
      <c r="G27" s="18"/>
      <c r="H27" s="16"/>
    </row>
    <row r="28" spans="1:8" ht="16.5" x14ac:dyDescent="0.3">
      <c r="B28" s="24"/>
      <c r="C28" s="24"/>
      <c r="D28" s="18"/>
      <c r="E28" s="18"/>
      <c r="F28" s="18"/>
      <c r="G28" s="18"/>
      <c r="H28" s="16"/>
    </row>
    <row r="29" spans="1:8" ht="16.5" x14ac:dyDescent="0.3">
      <c r="B29" s="18"/>
      <c r="C29" s="18"/>
      <c r="D29" s="18"/>
      <c r="E29" s="18"/>
      <c r="F29" s="18"/>
      <c r="G29" s="18"/>
      <c r="H29" s="16"/>
    </row>
    <row r="30" spans="1:8" ht="16.5" x14ac:dyDescent="0.3">
      <c r="B30" s="17" t="s">
        <v>105</v>
      </c>
      <c r="C30" s="25">
        <f>_xlfn.T.TEST(B6:B26,C6:C25,2,3)</f>
        <v>0.46844513304134971</v>
      </c>
      <c r="D30" s="18" t="s">
        <v>106</v>
      </c>
      <c r="E30" s="18"/>
      <c r="F30" s="18"/>
      <c r="G30" s="18"/>
      <c r="H30" s="16"/>
    </row>
    <row r="31" spans="1:8" x14ac:dyDescent="0.2">
      <c r="D31" t="s">
        <v>110</v>
      </c>
    </row>
    <row r="32" spans="1:8" x14ac:dyDescent="0.2">
      <c r="D32" t="s">
        <v>111</v>
      </c>
    </row>
  </sheetData>
  <mergeCells count="2">
    <mergeCell ref="A1:B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E13"/>
    </sheetView>
  </sheetViews>
  <sheetFormatPr defaultRowHeight="12.75" x14ac:dyDescent="0.2"/>
  <cols>
    <col min="1" max="1" width="20" customWidth="1"/>
    <col min="2" max="3" width="15" customWidth="1"/>
  </cols>
  <sheetData>
    <row r="1" spans="1:7" ht="18" x14ac:dyDescent="0.25">
      <c r="A1" s="31" t="s">
        <v>112</v>
      </c>
      <c r="B1" s="27"/>
      <c r="C1" s="27"/>
      <c r="D1" s="27"/>
      <c r="E1" s="27"/>
      <c r="F1" s="26"/>
      <c r="G1" s="26"/>
    </row>
    <row r="2" spans="1:7" ht="16.5" thickBot="1" x14ac:dyDescent="0.3">
      <c r="A2" s="27"/>
      <c r="B2" s="27"/>
      <c r="C2" s="27"/>
      <c r="D2" s="27"/>
      <c r="E2" s="27"/>
      <c r="F2" s="26"/>
      <c r="G2" s="26"/>
    </row>
    <row r="3" spans="1:7" ht="15.75" x14ac:dyDescent="0.25">
      <c r="A3" s="28"/>
      <c r="B3" s="28" t="s">
        <v>63</v>
      </c>
      <c r="C3" s="28" t="s">
        <v>65</v>
      </c>
      <c r="D3" s="27"/>
      <c r="E3" s="27"/>
      <c r="F3" s="26"/>
      <c r="G3" s="26"/>
    </row>
    <row r="4" spans="1:7" ht="15.75" x14ac:dyDescent="0.25">
      <c r="A4" s="29" t="s">
        <v>113</v>
      </c>
      <c r="B4" s="33">
        <v>108.0952380952381</v>
      </c>
      <c r="C4" s="33">
        <v>112</v>
      </c>
      <c r="D4" s="27"/>
      <c r="E4" s="27"/>
      <c r="F4" s="26"/>
      <c r="G4" s="26"/>
    </row>
    <row r="5" spans="1:7" ht="15.75" x14ac:dyDescent="0.25">
      <c r="A5" s="29" t="s">
        <v>114</v>
      </c>
      <c r="B5" s="33">
        <v>476.19047619047632</v>
      </c>
      <c r="C5" s="33">
        <v>111.57894736842105</v>
      </c>
      <c r="D5" s="27"/>
      <c r="E5" s="27"/>
      <c r="F5" s="26"/>
      <c r="G5" s="26"/>
    </row>
    <row r="6" spans="1:7" ht="15.75" x14ac:dyDescent="0.25">
      <c r="A6" s="29" t="s">
        <v>115</v>
      </c>
      <c r="B6" s="29">
        <v>21</v>
      </c>
      <c r="C6" s="29">
        <v>20</v>
      </c>
      <c r="D6" s="27"/>
      <c r="E6" s="27"/>
      <c r="F6" s="26"/>
      <c r="G6" s="26"/>
    </row>
    <row r="7" spans="1:7" ht="15.75" x14ac:dyDescent="0.25">
      <c r="A7" s="29" t="s">
        <v>116</v>
      </c>
      <c r="B7" s="29">
        <v>0</v>
      </c>
      <c r="C7" s="29"/>
      <c r="D7" s="27"/>
      <c r="E7" s="27"/>
      <c r="F7" s="26"/>
      <c r="G7" s="26"/>
    </row>
    <row r="8" spans="1:7" ht="15.75" x14ac:dyDescent="0.25">
      <c r="A8" s="29" t="s">
        <v>117</v>
      </c>
      <c r="B8" s="29">
        <v>29</v>
      </c>
      <c r="C8" s="29"/>
      <c r="D8" s="27"/>
      <c r="E8" s="27"/>
      <c r="F8" s="26"/>
      <c r="G8" s="26"/>
    </row>
    <row r="9" spans="1:7" ht="15.75" x14ac:dyDescent="0.25">
      <c r="A9" s="29" t="s">
        <v>118</v>
      </c>
      <c r="B9" s="32">
        <v>-0.73459730014494684</v>
      </c>
      <c r="C9" s="29"/>
      <c r="D9" s="27"/>
      <c r="E9" s="27"/>
      <c r="F9" s="26"/>
      <c r="G9" s="26"/>
    </row>
    <row r="10" spans="1:7" ht="15.75" x14ac:dyDescent="0.25">
      <c r="A10" s="29" t="s">
        <v>119</v>
      </c>
      <c r="B10" s="32">
        <v>0.23424181606835692</v>
      </c>
      <c r="C10" s="29"/>
      <c r="D10" s="27"/>
      <c r="E10" s="27"/>
      <c r="F10" s="26"/>
      <c r="G10" s="26"/>
    </row>
    <row r="11" spans="1:7" ht="15.75" x14ac:dyDescent="0.25">
      <c r="A11" s="29" t="s">
        <v>120</v>
      </c>
      <c r="B11" s="32">
        <v>1.6991270265334986</v>
      </c>
      <c r="C11" s="29"/>
      <c r="D11" s="27"/>
      <c r="E11" s="27"/>
      <c r="F11" s="26"/>
      <c r="G11" s="26"/>
    </row>
    <row r="12" spans="1:7" ht="15.75" x14ac:dyDescent="0.25">
      <c r="A12" s="29" t="s">
        <v>121</v>
      </c>
      <c r="B12" s="32">
        <v>0.46848363213671385</v>
      </c>
      <c r="C12" s="29"/>
      <c r="D12" s="27"/>
      <c r="E12" s="27"/>
      <c r="F12" s="26"/>
      <c r="G12" s="26"/>
    </row>
    <row r="13" spans="1:7" ht="16.5" thickBot="1" x14ac:dyDescent="0.3">
      <c r="A13" s="30" t="s">
        <v>122</v>
      </c>
      <c r="B13" s="34">
        <v>2.0452296421327048</v>
      </c>
      <c r="C13" s="30"/>
      <c r="D13" s="27"/>
      <c r="E13" s="27"/>
      <c r="F13" s="26"/>
      <c r="G13" s="26"/>
    </row>
    <row r="14" spans="1:7" x14ac:dyDescent="0.2">
      <c r="A14" s="26"/>
      <c r="B14" s="26"/>
      <c r="C14" s="26"/>
      <c r="D14" s="26"/>
      <c r="E14" s="26"/>
      <c r="F14" s="26"/>
      <c r="G14" s="26"/>
    </row>
    <row r="15" spans="1:7" x14ac:dyDescent="0.2">
      <c r="A15" s="26"/>
      <c r="B15" s="26"/>
      <c r="C15" s="26"/>
      <c r="D15" s="26"/>
      <c r="E15" s="26"/>
      <c r="F15" s="26"/>
      <c r="G15" s="2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2.75" x14ac:dyDescent="0.2"/>
  <cols>
    <col min="1" max="1" width="27.85546875" customWidth="1"/>
    <col min="2" max="3" width="14.42578125" customWidth="1"/>
  </cols>
  <sheetData>
    <row r="1" spans="1:3" ht="18" x14ac:dyDescent="0.25">
      <c r="A1" s="31" t="s">
        <v>123</v>
      </c>
    </row>
    <row r="2" spans="1:3" ht="13.5" thickBot="1" x14ac:dyDescent="0.25"/>
    <row r="3" spans="1:3" ht="15.75" x14ac:dyDescent="0.25">
      <c r="A3" s="28"/>
      <c r="B3" s="28" t="s">
        <v>63</v>
      </c>
      <c r="C3" s="28" t="s">
        <v>65</v>
      </c>
    </row>
    <row r="4" spans="1:3" ht="15.75" x14ac:dyDescent="0.25">
      <c r="A4" s="29" t="s">
        <v>113</v>
      </c>
      <c r="B4" s="29">
        <v>108.0952380952381</v>
      </c>
      <c r="C4" s="29">
        <v>112</v>
      </c>
    </row>
    <row r="5" spans="1:3" ht="15.75" x14ac:dyDescent="0.25">
      <c r="A5" s="29" t="s">
        <v>124</v>
      </c>
      <c r="B5" s="29">
        <v>476.19</v>
      </c>
      <c r="C5" s="29">
        <v>111.58</v>
      </c>
    </row>
    <row r="6" spans="1:3" ht="15.75" x14ac:dyDescent="0.25">
      <c r="A6" s="29" t="s">
        <v>115</v>
      </c>
      <c r="B6" s="29">
        <v>21</v>
      </c>
      <c r="C6" s="29">
        <v>20</v>
      </c>
    </row>
    <row r="7" spans="1:3" ht="15.75" x14ac:dyDescent="0.25">
      <c r="A7" s="29" t="s">
        <v>116</v>
      </c>
      <c r="B7" s="29">
        <v>0</v>
      </c>
      <c r="C7" s="29"/>
    </row>
    <row r="8" spans="1:3" ht="15.75" x14ac:dyDescent="0.25">
      <c r="A8" s="29" t="s">
        <v>125</v>
      </c>
      <c r="B8" s="29">
        <v>-0.73459691073229438</v>
      </c>
      <c r="C8" s="29"/>
    </row>
    <row r="9" spans="1:3" ht="15.75" x14ac:dyDescent="0.25">
      <c r="A9" s="29" t="s">
        <v>126</v>
      </c>
      <c r="B9" s="29">
        <v>0.23129250999396378</v>
      </c>
      <c r="C9" s="29"/>
    </row>
    <row r="10" spans="1:3" ht="15.75" x14ac:dyDescent="0.25">
      <c r="A10" s="29" t="s">
        <v>127</v>
      </c>
      <c r="B10" s="29">
        <v>1.6448536269514715</v>
      </c>
      <c r="C10" s="29"/>
    </row>
    <row r="11" spans="1:3" ht="15.75" x14ac:dyDescent="0.25">
      <c r="A11" s="29" t="s">
        <v>128</v>
      </c>
      <c r="B11" s="29">
        <v>0.46258501998792756</v>
      </c>
      <c r="C11" s="29"/>
    </row>
    <row r="12" spans="1:3" ht="16.5" thickBot="1" x14ac:dyDescent="0.3">
      <c r="A12" s="30" t="s">
        <v>129</v>
      </c>
      <c r="B12" s="30">
        <v>1.9599639845400536</v>
      </c>
      <c r="C12" s="3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F22"/>
    </sheetView>
  </sheetViews>
  <sheetFormatPr defaultRowHeight="12.75" x14ac:dyDescent="0.2"/>
  <cols>
    <col min="1" max="1" width="17.5703125" customWidth="1"/>
    <col min="2" max="2" width="14" customWidth="1"/>
    <col min="3" max="3" width="13.5703125" customWidth="1"/>
    <col min="4" max="4" width="17.5703125" customWidth="1"/>
    <col min="5" max="5" width="10.85546875" customWidth="1"/>
    <col min="6" max="6" width="12.85546875" customWidth="1"/>
  </cols>
  <sheetData>
    <row r="1" spans="1:6" ht="20.25" thickBot="1" x14ac:dyDescent="0.4">
      <c r="A1" s="11" t="s">
        <v>65</v>
      </c>
      <c r="B1" s="11" t="s">
        <v>63</v>
      </c>
      <c r="C1" s="11" t="s">
        <v>62</v>
      </c>
      <c r="D1" s="11" t="s">
        <v>64</v>
      </c>
      <c r="E1" s="11" t="s">
        <v>66</v>
      </c>
      <c r="F1" s="11" t="s">
        <v>67</v>
      </c>
    </row>
    <row r="2" spans="1:6" ht="15.75" x14ac:dyDescent="0.25">
      <c r="A2" s="37">
        <v>110</v>
      </c>
      <c r="B2" s="37">
        <v>70</v>
      </c>
      <c r="C2" s="37">
        <v>70</v>
      </c>
      <c r="D2" s="37">
        <v>110</v>
      </c>
      <c r="E2" s="37">
        <v>90</v>
      </c>
      <c r="F2" s="37">
        <v>120</v>
      </c>
    </row>
    <row r="3" spans="1:6" ht="15.75" x14ac:dyDescent="0.25">
      <c r="A3" s="37">
        <v>130</v>
      </c>
      <c r="B3" s="37">
        <v>50</v>
      </c>
      <c r="C3" s="37">
        <v>100</v>
      </c>
      <c r="D3" s="37">
        <v>90</v>
      </c>
      <c r="E3" s="37">
        <v>120</v>
      </c>
      <c r="F3" s="37">
        <v>120</v>
      </c>
    </row>
    <row r="4" spans="1:6" ht="15.75" x14ac:dyDescent="0.25">
      <c r="A4" s="37">
        <v>110</v>
      </c>
      <c r="B4" s="37">
        <v>110</v>
      </c>
      <c r="C4" s="37">
        <v>90</v>
      </c>
      <c r="D4" s="37">
        <v>110</v>
      </c>
      <c r="E4" s="37">
        <v>110</v>
      </c>
      <c r="F4" s="37">
        <v>100</v>
      </c>
    </row>
    <row r="5" spans="1:6" ht="15.75" x14ac:dyDescent="0.25">
      <c r="A5" s="37">
        <v>120</v>
      </c>
      <c r="B5" s="37">
        <v>100</v>
      </c>
      <c r="C5" s="37">
        <v>80</v>
      </c>
      <c r="D5" s="37">
        <v>100</v>
      </c>
      <c r="E5" s="37">
        <v>100</v>
      </c>
      <c r="F5" s="37">
        <v>50</v>
      </c>
    </row>
    <row r="6" spans="1:6" ht="15.75" x14ac:dyDescent="0.25">
      <c r="A6" s="37">
        <v>110</v>
      </c>
      <c r="B6" s="37">
        <v>110</v>
      </c>
      <c r="C6" s="37">
        <v>90</v>
      </c>
      <c r="D6" s="37">
        <v>110</v>
      </c>
      <c r="E6" s="37">
        <v>110</v>
      </c>
      <c r="F6" s="37">
        <v>50</v>
      </c>
    </row>
    <row r="7" spans="1:6" ht="15.75" x14ac:dyDescent="0.25">
      <c r="A7" s="37">
        <v>110</v>
      </c>
      <c r="B7" s="37">
        <v>110</v>
      </c>
      <c r="C7" s="37">
        <v>90</v>
      </c>
      <c r="D7" s="37">
        <v>100</v>
      </c>
      <c r="E7" s="37">
        <v>120</v>
      </c>
      <c r="F7" s="37">
        <v>100</v>
      </c>
    </row>
    <row r="8" spans="1:6" ht="15.75" x14ac:dyDescent="0.25">
      <c r="A8" s="37">
        <v>110</v>
      </c>
      <c r="B8" s="37">
        <v>110</v>
      </c>
      <c r="C8" s="37"/>
      <c r="D8" s="37"/>
      <c r="E8" s="37">
        <v>110</v>
      </c>
      <c r="F8" s="37"/>
    </row>
    <row r="9" spans="1:6" ht="15.75" x14ac:dyDescent="0.25">
      <c r="A9" s="37">
        <v>100</v>
      </c>
      <c r="B9" s="37">
        <v>110</v>
      </c>
      <c r="C9" s="37"/>
      <c r="D9" s="37"/>
      <c r="E9" s="37">
        <v>120</v>
      </c>
      <c r="F9" s="37"/>
    </row>
    <row r="10" spans="1:6" ht="15.75" x14ac:dyDescent="0.25">
      <c r="A10" s="37">
        <v>110</v>
      </c>
      <c r="B10" s="37">
        <v>110</v>
      </c>
      <c r="C10" s="37"/>
      <c r="D10" s="37"/>
      <c r="E10" s="37"/>
      <c r="F10" s="37"/>
    </row>
    <row r="11" spans="1:6" ht="15.75" x14ac:dyDescent="0.25">
      <c r="A11" s="37">
        <v>110</v>
      </c>
      <c r="B11" s="37">
        <v>100</v>
      </c>
      <c r="C11" s="37"/>
      <c r="D11" s="37"/>
      <c r="E11" s="37"/>
      <c r="F11" s="37"/>
    </row>
    <row r="12" spans="1:6" ht="15.75" x14ac:dyDescent="0.25">
      <c r="A12" s="37">
        <v>110</v>
      </c>
      <c r="B12" s="37">
        <v>120</v>
      </c>
      <c r="C12" s="37"/>
      <c r="D12" s="37"/>
      <c r="E12" s="37"/>
      <c r="F12" s="37"/>
    </row>
    <row r="13" spans="1:6" ht="15.75" x14ac:dyDescent="0.25">
      <c r="A13" s="37">
        <v>110</v>
      </c>
      <c r="B13" s="37">
        <v>110</v>
      </c>
      <c r="C13" s="37"/>
      <c r="D13" s="37"/>
      <c r="E13" s="37"/>
      <c r="F13" s="37"/>
    </row>
    <row r="14" spans="1:6" ht="15.75" x14ac:dyDescent="0.25">
      <c r="A14" s="37">
        <v>100</v>
      </c>
      <c r="B14" s="37">
        <v>140</v>
      </c>
      <c r="C14" s="37"/>
      <c r="D14" s="37"/>
      <c r="E14" s="37"/>
      <c r="F14" s="37"/>
    </row>
    <row r="15" spans="1:6" ht="15.75" x14ac:dyDescent="0.25">
      <c r="A15" s="37">
        <v>130</v>
      </c>
      <c r="B15" s="37">
        <v>160</v>
      </c>
      <c r="C15" s="37"/>
      <c r="D15" s="37"/>
      <c r="E15" s="37"/>
      <c r="F15" s="37"/>
    </row>
    <row r="16" spans="1:6" ht="15.75" x14ac:dyDescent="0.25">
      <c r="A16" s="37">
        <v>110</v>
      </c>
      <c r="B16" s="37">
        <v>120</v>
      </c>
      <c r="C16" s="37"/>
      <c r="D16" s="37"/>
      <c r="E16" s="37"/>
      <c r="F16" s="37"/>
    </row>
    <row r="17" spans="1:6" ht="15.75" x14ac:dyDescent="0.25">
      <c r="A17" s="37">
        <v>140</v>
      </c>
      <c r="B17" s="37">
        <v>100</v>
      </c>
      <c r="C17" s="37"/>
      <c r="D17" s="37"/>
      <c r="E17" s="37"/>
      <c r="F17" s="37"/>
    </row>
    <row r="18" spans="1:6" ht="15.75" x14ac:dyDescent="0.25">
      <c r="A18" s="37">
        <v>100</v>
      </c>
      <c r="B18" s="37">
        <v>120</v>
      </c>
      <c r="C18" s="37"/>
      <c r="D18" s="37"/>
      <c r="E18" s="37"/>
      <c r="F18" s="37"/>
    </row>
    <row r="19" spans="1:6" ht="15.75" x14ac:dyDescent="0.25">
      <c r="A19" s="37">
        <v>110</v>
      </c>
      <c r="B19" s="37">
        <v>90</v>
      </c>
      <c r="C19" s="37"/>
      <c r="D19" s="37"/>
      <c r="E19" s="37"/>
      <c r="F19" s="37"/>
    </row>
    <row r="20" spans="1:6" ht="15.75" x14ac:dyDescent="0.25">
      <c r="A20" s="37">
        <v>100</v>
      </c>
      <c r="B20" s="37">
        <v>110</v>
      </c>
      <c r="C20" s="37"/>
      <c r="D20" s="37"/>
      <c r="E20" s="37"/>
      <c r="F20" s="37"/>
    </row>
    <row r="21" spans="1:6" ht="15.75" x14ac:dyDescent="0.25">
      <c r="A21" s="37">
        <v>110</v>
      </c>
      <c r="B21" s="37">
        <v>110</v>
      </c>
      <c r="C21" s="37"/>
      <c r="D21" s="37"/>
      <c r="E21" s="37"/>
      <c r="F21" s="37"/>
    </row>
    <row r="22" spans="1:6" ht="15.75" x14ac:dyDescent="0.25">
      <c r="A22" s="37"/>
      <c r="B22" s="37">
        <v>110</v>
      </c>
      <c r="C22" s="37"/>
      <c r="D22" s="37"/>
      <c r="E22" s="37"/>
      <c r="F22" s="37"/>
    </row>
  </sheetData>
  <pageMargins left="0.7" right="0.7" top="0.75" bottom="0.75" header="0.3" footer="0.3"/>
  <pageSetup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O7" sqref="O7"/>
    </sheetView>
  </sheetViews>
  <sheetFormatPr defaultRowHeight="12.75" x14ac:dyDescent="0.2"/>
  <cols>
    <col min="1" max="1" width="21.140625" customWidth="1"/>
    <col min="4" max="4" width="10.42578125" customWidth="1"/>
    <col min="5" max="5" width="10" customWidth="1"/>
  </cols>
  <sheetData>
    <row r="1" spans="1:7" ht="18" x14ac:dyDescent="0.25">
      <c r="A1" s="31" t="s">
        <v>145</v>
      </c>
      <c r="B1" s="27"/>
      <c r="C1" s="27"/>
      <c r="D1" s="27"/>
      <c r="E1" s="27"/>
      <c r="F1" s="27"/>
      <c r="G1" s="27"/>
    </row>
    <row r="2" spans="1:7" ht="15.75" x14ac:dyDescent="0.25">
      <c r="A2" s="27"/>
      <c r="B2" s="27"/>
      <c r="C2" s="27"/>
      <c r="D2" s="27"/>
      <c r="E2" s="27"/>
      <c r="F2" s="27"/>
      <c r="G2" s="27"/>
    </row>
    <row r="3" spans="1:7" ht="16.5" thickBot="1" x14ac:dyDescent="0.3">
      <c r="A3" s="27" t="s">
        <v>131</v>
      </c>
      <c r="B3" s="27"/>
      <c r="C3" s="27"/>
      <c r="D3" s="27"/>
      <c r="E3" s="27"/>
      <c r="F3" s="27"/>
      <c r="G3" s="27"/>
    </row>
    <row r="4" spans="1:7" ht="15.75" x14ac:dyDescent="0.25">
      <c r="A4" s="28" t="s">
        <v>132</v>
      </c>
      <c r="B4" s="28" t="s">
        <v>133</v>
      </c>
      <c r="C4" s="28" t="s">
        <v>134</v>
      </c>
      <c r="D4" s="28" t="s">
        <v>101</v>
      </c>
      <c r="E4" s="28" t="s">
        <v>114</v>
      </c>
      <c r="F4" s="27"/>
      <c r="G4" s="27"/>
    </row>
    <row r="5" spans="1:7" ht="15.75" x14ac:dyDescent="0.25">
      <c r="A5" s="29" t="s">
        <v>65</v>
      </c>
      <c r="B5" s="29">
        <v>20</v>
      </c>
      <c r="C5" s="29">
        <v>2240</v>
      </c>
      <c r="D5" s="29">
        <v>112</v>
      </c>
      <c r="E5" s="33">
        <v>111.57894736842105</v>
      </c>
      <c r="F5" s="27"/>
      <c r="G5" s="27"/>
    </row>
    <row r="6" spans="1:7" ht="15.75" x14ac:dyDescent="0.25">
      <c r="A6" s="29" t="s">
        <v>63</v>
      </c>
      <c r="B6" s="29">
        <v>21</v>
      </c>
      <c r="C6" s="29">
        <v>2270</v>
      </c>
      <c r="D6" s="33">
        <v>108.0952380952381</v>
      </c>
      <c r="E6" s="33">
        <v>476.19047619047632</v>
      </c>
      <c r="F6" s="27"/>
      <c r="G6" s="27"/>
    </row>
    <row r="7" spans="1:7" ht="15.75" x14ac:dyDescent="0.25">
      <c r="A7" s="29" t="s">
        <v>62</v>
      </c>
      <c r="B7" s="29">
        <v>6</v>
      </c>
      <c r="C7" s="29">
        <v>520</v>
      </c>
      <c r="D7" s="33">
        <v>86.666666666666671</v>
      </c>
      <c r="E7" s="33">
        <v>106.66666666666715</v>
      </c>
      <c r="F7" s="27"/>
      <c r="G7" s="27"/>
    </row>
    <row r="8" spans="1:7" ht="15.75" x14ac:dyDescent="0.25">
      <c r="A8" s="29" t="s">
        <v>64</v>
      </c>
      <c r="B8" s="29">
        <v>6</v>
      </c>
      <c r="C8" s="29">
        <v>620</v>
      </c>
      <c r="D8" s="33">
        <v>103.33333333333333</v>
      </c>
      <c r="E8" s="33">
        <v>66.666666666666671</v>
      </c>
      <c r="F8" s="27"/>
      <c r="G8" s="27"/>
    </row>
    <row r="9" spans="1:7" ht="15.75" x14ac:dyDescent="0.25">
      <c r="A9" s="29" t="s">
        <v>66</v>
      </c>
      <c r="B9" s="29">
        <v>8</v>
      </c>
      <c r="C9" s="29">
        <v>880</v>
      </c>
      <c r="D9" s="33">
        <v>110</v>
      </c>
      <c r="E9" s="33">
        <v>114.28571428571429</v>
      </c>
      <c r="F9" s="27"/>
      <c r="G9" s="27"/>
    </row>
    <row r="10" spans="1:7" ht="16.5" thickBot="1" x14ac:dyDescent="0.3">
      <c r="A10" s="30" t="s">
        <v>67</v>
      </c>
      <c r="B10" s="30">
        <v>6</v>
      </c>
      <c r="C10" s="30">
        <v>540</v>
      </c>
      <c r="D10" s="30">
        <v>90</v>
      </c>
      <c r="E10" s="30">
        <v>1040</v>
      </c>
      <c r="F10" s="27"/>
      <c r="G10" s="27"/>
    </row>
    <row r="11" spans="1:7" ht="15.75" x14ac:dyDescent="0.25">
      <c r="A11" s="27"/>
      <c r="B11" s="27"/>
      <c r="C11" s="27"/>
      <c r="D11" s="27"/>
      <c r="E11" s="27"/>
      <c r="F11" s="27"/>
      <c r="G11" s="27"/>
    </row>
    <row r="12" spans="1:7" ht="15.75" x14ac:dyDescent="0.25">
      <c r="A12" s="27"/>
      <c r="B12" s="27"/>
      <c r="C12" s="27"/>
      <c r="D12" s="27"/>
      <c r="E12" s="27"/>
      <c r="F12" s="27"/>
      <c r="G12" s="27"/>
    </row>
    <row r="13" spans="1:7" ht="16.5" thickBot="1" x14ac:dyDescent="0.3">
      <c r="A13" s="27" t="s">
        <v>135</v>
      </c>
      <c r="B13" s="27"/>
      <c r="C13" s="27"/>
      <c r="D13" s="27"/>
      <c r="E13" s="27"/>
      <c r="F13" s="27"/>
      <c r="G13" s="27"/>
    </row>
    <row r="14" spans="1:7" ht="15.75" x14ac:dyDescent="0.25">
      <c r="A14" s="28" t="s">
        <v>136</v>
      </c>
      <c r="B14" s="28" t="s">
        <v>137</v>
      </c>
      <c r="C14" s="28" t="s">
        <v>117</v>
      </c>
      <c r="D14" s="28" t="s">
        <v>138</v>
      </c>
      <c r="E14" s="28" t="s">
        <v>139</v>
      </c>
      <c r="F14" s="28" t="s">
        <v>140</v>
      </c>
      <c r="G14" s="28" t="s">
        <v>141</v>
      </c>
    </row>
    <row r="15" spans="1:7" ht="15.75" x14ac:dyDescent="0.25">
      <c r="A15" s="29" t="s">
        <v>142</v>
      </c>
      <c r="B15" s="29">
        <v>4746.2402274342494</v>
      </c>
      <c r="C15" s="29">
        <v>5</v>
      </c>
      <c r="D15" s="29">
        <v>949.24804548684983</v>
      </c>
      <c r="E15" s="29">
        <v>3.1281815864083522</v>
      </c>
      <c r="F15" s="29">
        <v>1.4060391009690511E-2</v>
      </c>
      <c r="G15" s="29">
        <v>2.3656556996673177</v>
      </c>
    </row>
    <row r="16" spans="1:7" ht="15.75" x14ac:dyDescent="0.25">
      <c r="A16" s="29" t="s">
        <v>143</v>
      </c>
      <c r="B16" s="29">
        <v>18510.476190476191</v>
      </c>
      <c r="C16" s="29">
        <v>61</v>
      </c>
      <c r="D16" s="29">
        <v>303.45042935206868</v>
      </c>
      <c r="E16" s="29"/>
      <c r="F16" s="29"/>
      <c r="G16" s="29"/>
    </row>
    <row r="17" spans="1:7" ht="15.75" x14ac:dyDescent="0.25">
      <c r="A17" s="29"/>
      <c r="B17" s="29"/>
      <c r="C17" s="29"/>
      <c r="D17" s="29"/>
      <c r="E17" s="29"/>
      <c r="F17" s="29"/>
      <c r="G17" s="29"/>
    </row>
    <row r="18" spans="1:7" ht="16.5" thickBot="1" x14ac:dyDescent="0.3">
      <c r="A18" s="30" t="s">
        <v>144</v>
      </c>
      <c r="B18" s="30">
        <v>23256.71641791044</v>
      </c>
      <c r="C18" s="30">
        <v>66</v>
      </c>
      <c r="D18" s="30"/>
      <c r="E18" s="30"/>
      <c r="F18" s="30"/>
      <c r="G18"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Cereal Data</vt:lpstr>
      <vt:lpstr>Pivot Analysis</vt:lpstr>
      <vt:lpstr>Explanatory Visualization</vt:lpstr>
      <vt:lpstr>Correlation</vt:lpstr>
      <vt:lpstr>Probabilities</vt:lpstr>
      <vt:lpstr>Charts</vt:lpstr>
      <vt:lpstr>Cereal Samples</vt:lpstr>
      <vt:lpstr>Histogram</vt:lpstr>
      <vt:lpstr>Pivot 2</vt:lpstr>
      <vt:lpstr>Cereal Table</vt:lpstr>
      <vt:lpstr>Forecasts</vt:lpstr>
      <vt:lpstr>Linear Regression</vt:lpstr>
      <vt:lpstr>Error Bars</vt:lpstr>
      <vt:lpstr>t and z Test</vt:lpstr>
      <vt:lpstr>t Test Analysis</vt:lpstr>
      <vt:lpstr>z Test Analysis</vt:lpstr>
      <vt:lpstr>ANOVA</vt:lpstr>
      <vt:lpstr>ANOVA Analysis</vt:lpstr>
      <vt:lpstr>'Cereal Table'!Calories</vt:lpstr>
      <vt:lpstr>Calories</vt:lpstr>
      <vt:lpstr>Fiber</vt:lpstr>
      <vt:lpstr>'Cereal Table'!Manufacturer</vt:lpstr>
      <vt:lpstr>Manufacturer</vt:lpstr>
      <vt:lpstr>'Cereal Table'!Products</vt:lpstr>
      <vt:lpstr>Products</vt:lpstr>
      <vt:lpstr>'Cereal Table'!ProductTable</vt:lpstr>
      <vt:lpstr>ProductTable</vt:lpstr>
      <vt:lpstr>Sugars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Schedlbauer</dc:creator>
  <cp:lastModifiedBy>Martin Schedlbauer</cp:lastModifiedBy>
  <dcterms:created xsi:type="dcterms:W3CDTF">2010-12-27T01:36:22Z</dcterms:created>
  <dcterms:modified xsi:type="dcterms:W3CDTF">2016-11-01T19:17:05Z</dcterms:modified>
</cp:coreProperties>
</file>